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\Documents\SOUTH WEST ATHLETICS LEAGUE\"/>
    </mc:Choice>
  </mc:AlternateContent>
  <xr:revisionPtr revIDLastSave="0" documentId="8_{6DA139EB-316C-4A47-9937-0556477DB0FD}" xr6:coauthVersionLast="43" xr6:coauthVersionMax="43" xr10:uidLastSave="{00000000-0000-0000-0000-000000000000}"/>
  <bookViews>
    <workbookView xWindow="-120" yWindow="-120" windowWidth="20730" windowHeight="11160" tabRatio="727" activeTab="1" xr2:uid="{00000000-000D-0000-FFFF-FFFF00000000}"/>
  </bookViews>
  <sheets>
    <sheet name="Prog-Cup plans" sheetId="1" r:id="rId1"/>
    <sheet name="Field Duties" sheetId="3" r:id="rId2"/>
    <sheet name="Lane Draws (working)" sheetId="4" r:id="rId3"/>
    <sheet name="Lane Draws (2019)" sheetId="5" r:id="rId4"/>
    <sheet name="Height (HJ)" sheetId="6" r:id="rId5"/>
    <sheet name="Distance x 3 (TJ)" sheetId="10" r:id="rId6"/>
    <sheet name="Distance x 3" sheetId="11" r:id="rId7"/>
    <sheet name="Distance x 6" sheetId="8" r:id="rId8"/>
    <sheet name="Distance x 6 (TJ)" sheetId="9" r:id="rId9"/>
    <sheet name="Sheet10" sheetId="12" r:id="rId10"/>
  </sheets>
  <externalReferences>
    <externalReference r:id="rId11"/>
  </externalReferences>
  <definedNames>
    <definedName name="_xlnm.Print_Area" localSheetId="1">'Field Duties'!#REF!</definedName>
    <definedName name="_xlnm.Print_Area" localSheetId="3">'Lane Draws (2019)'!$A$2:$I$51</definedName>
    <definedName name="_xlnm.Print_Area" localSheetId="0">'Prog-Cup plans'!$A$3:$M$51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6" l="1"/>
  <c r="G12" i="6"/>
  <c r="G11" i="6"/>
  <c r="G10" i="6"/>
  <c r="G9" i="6"/>
  <c r="G8" i="6"/>
  <c r="G13" i="10"/>
  <c r="G12" i="10"/>
  <c r="G11" i="10"/>
  <c r="G10" i="10"/>
  <c r="G9" i="10"/>
  <c r="G8" i="10"/>
  <c r="G13" i="11"/>
  <c r="G12" i="11"/>
  <c r="G11" i="11"/>
  <c r="G10" i="11"/>
  <c r="G9" i="11"/>
  <c r="G8" i="11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K2" i="11" s="1"/>
  <c r="R10" i="5"/>
  <c r="R9" i="5"/>
  <c r="K2" i="6" s="1"/>
  <c r="U76" i="4"/>
  <c r="U74" i="4"/>
  <c r="U75" i="4" s="1"/>
  <c r="U72" i="4"/>
  <c r="U73" i="4" s="1"/>
  <c r="U70" i="4"/>
  <c r="U71" i="4" s="1"/>
  <c r="U69" i="4"/>
  <c r="U68" i="4"/>
  <c r="U67" i="4"/>
  <c r="T67" i="4"/>
  <c r="U66" i="4"/>
  <c r="T66" i="4"/>
  <c r="U65" i="4"/>
  <c r="T65" i="4"/>
  <c r="U64" i="4"/>
  <c r="T64" i="4"/>
  <c r="U63" i="4"/>
  <c r="T63" i="4"/>
  <c r="U62" i="4"/>
  <c r="T62" i="4"/>
  <c r="U61" i="4"/>
  <c r="T61" i="4"/>
  <c r="U60" i="4"/>
  <c r="T60" i="4"/>
  <c r="U59" i="4"/>
  <c r="T59" i="4"/>
  <c r="U58" i="4"/>
  <c r="T58" i="4"/>
  <c r="U57" i="4"/>
  <c r="T57" i="4"/>
  <c r="U56" i="4"/>
  <c r="T56" i="4"/>
  <c r="U55" i="4"/>
  <c r="T55" i="4"/>
  <c r="U54" i="4"/>
  <c r="T54" i="4"/>
  <c r="U53" i="4"/>
  <c r="T53" i="4"/>
  <c r="U52" i="4"/>
  <c r="T52" i="4"/>
  <c r="U51" i="4"/>
  <c r="T51" i="4"/>
  <c r="U50" i="4"/>
  <c r="T50" i="4"/>
  <c r="U49" i="4"/>
  <c r="T49" i="4"/>
  <c r="U48" i="4"/>
  <c r="T48" i="4"/>
  <c r="U47" i="4"/>
  <c r="T47" i="4"/>
  <c r="U46" i="4"/>
  <c r="T46" i="4"/>
  <c r="U45" i="4"/>
  <c r="T45" i="4"/>
  <c r="U44" i="4"/>
  <c r="T44" i="4"/>
  <c r="U43" i="4"/>
  <c r="T43" i="4"/>
  <c r="U42" i="4"/>
  <c r="T42" i="4"/>
  <c r="U41" i="4"/>
  <c r="T41" i="4"/>
  <c r="U40" i="4"/>
  <c r="T40" i="4"/>
  <c r="U39" i="4"/>
  <c r="T39" i="4"/>
  <c r="U38" i="4"/>
  <c r="T38" i="4"/>
  <c r="U37" i="4"/>
  <c r="T37" i="4"/>
  <c r="U36" i="4"/>
  <c r="T36" i="4"/>
  <c r="U35" i="4"/>
  <c r="T35" i="4"/>
  <c r="U34" i="4"/>
  <c r="T34" i="4"/>
  <c r="U33" i="4"/>
  <c r="T33" i="4"/>
  <c r="U32" i="4"/>
  <c r="T32" i="4"/>
  <c r="U31" i="4"/>
  <c r="T31" i="4"/>
  <c r="U30" i="4"/>
  <c r="T30" i="4"/>
  <c r="U29" i="4"/>
  <c r="T29" i="4"/>
  <c r="U28" i="4"/>
  <c r="T28" i="4"/>
  <c r="U27" i="4"/>
  <c r="T27" i="4"/>
  <c r="U26" i="4"/>
  <c r="T26" i="4"/>
  <c r="U25" i="4"/>
  <c r="T25" i="4"/>
  <c r="U24" i="4"/>
  <c r="T24" i="4"/>
  <c r="U23" i="4"/>
  <c r="T23" i="4"/>
  <c r="U22" i="4"/>
  <c r="T22" i="4"/>
  <c r="F56" i="11"/>
  <c r="E56" i="11"/>
  <c r="B56" i="11" s="1"/>
  <c r="D56" i="11"/>
  <c r="F55" i="11"/>
  <c r="E55" i="11"/>
  <c r="B55" i="11" s="1"/>
  <c r="D55" i="11"/>
  <c r="F54" i="11"/>
  <c r="E54" i="11"/>
  <c r="B54" i="11" s="1"/>
  <c r="D54" i="11"/>
  <c r="F53" i="11"/>
  <c r="E53" i="11"/>
  <c r="B53" i="11" s="1"/>
  <c r="D53" i="11"/>
  <c r="F52" i="11"/>
  <c r="E52" i="11"/>
  <c r="B52" i="11" s="1"/>
  <c r="D52" i="11"/>
  <c r="F51" i="11"/>
  <c r="E51" i="11"/>
  <c r="B51" i="11" s="1"/>
  <c r="D51" i="11"/>
  <c r="F50" i="11"/>
  <c r="E50" i="11"/>
  <c r="B50" i="11" s="1"/>
  <c r="D50" i="11"/>
  <c r="F49" i="11"/>
  <c r="E49" i="11"/>
  <c r="B49" i="11" s="1"/>
  <c r="D49" i="11"/>
  <c r="F48" i="11"/>
  <c r="E48" i="11"/>
  <c r="B48" i="11" s="1"/>
  <c r="D48" i="11"/>
  <c r="F47" i="11"/>
  <c r="E47" i="11"/>
  <c r="B47" i="11" s="1"/>
  <c r="D47" i="11"/>
  <c r="F46" i="11"/>
  <c r="E46" i="11"/>
  <c r="B46" i="11" s="1"/>
  <c r="D46" i="11"/>
  <c r="F45" i="11"/>
  <c r="E45" i="11"/>
  <c r="B45" i="11" s="1"/>
  <c r="D45" i="11"/>
  <c r="F44" i="11"/>
  <c r="E44" i="11"/>
  <c r="B44" i="11" s="1"/>
  <c r="D44" i="11"/>
  <c r="F43" i="11"/>
  <c r="E43" i="11"/>
  <c r="B43" i="11" s="1"/>
  <c r="D43" i="11"/>
  <c r="F42" i="11"/>
  <c r="E42" i="11"/>
  <c r="B42" i="11" s="1"/>
  <c r="D42" i="11"/>
  <c r="F41" i="11"/>
  <c r="E41" i="11"/>
  <c r="B41" i="11" s="1"/>
  <c r="D41" i="11"/>
  <c r="F40" i="11"/>
  <c r="E40" i="11"/>
  <c r="B40" i="11" s="1"/>
  <c r="D40" i="11"/>
  <c r="F39" i="11"/>
  <c r="E39" i="11"/>
  <c r="B39" i="11" s="1"/>
  <c r="D39" i="11"/>
  <c r="F38" i="11"/>
  <c r="E38" i="11"/>
  <c r="B38" i="11" s="1"/>
  <c r="D38" i="11"/>
  <c r="F37" i="11"/>
  <c r="E37" i="11"/>
  <c r="B37" i="11" s="1"/>
  <c r="D37" i="11"/>
  <c r="F36" i="11"/>
  <c r="E36" i="11"/>
  <c r="B36" i="11" s="1"/>
  <c r="D36" i="11"/>
  <c r="D4" i="11"/>
  <c r="F56" i="10"/>
  <c r="E56" i="10"/>
  <c r="B56" i="10" s="1"/>
  <c r="D56" i="10"/>
  <c r="F55" i="10"/>
  <c r="E55" i="10"/>
  <c r="B55" i="10" s="1"/>
  <c r="D55" i="10"/>
  <c r="F54" i="10"/>
  <c r="E54" i="10"/>
  <c r="B54" i="10" s="1"/>
  <c r="D54" i="10"/>
  <c r="F53" i="10"/>
  <c r="E53" i="10"/>
  <c r="B53" i="10" s="1"/>
  <c r="D53" i="10"/>
  <c r="F52" i="10"/>
  <c r="E52" i="10"/>
  <c r="B52" i="10" s="1"/>
  <c r="D52" i="10"/>
  <c r="F51" i="10"/>
  <c r="E51" i="10"/>
  <c r="B51" i="10" s="1"/>
  <c r="D51" i="10"/>
  <c r="F50" i="10"/>
  <c r="E50" i="10"/>
  <c r="B50" i="10" s="1"/>
  <c r="D50" i="10"/>
  <c r="F49" i="10"/>
  <c r="E49" i="10"/>
  <c r="B49" i="10" s="1"/>
  <c r="D49" i="10"/>
  <c r="F48" i="10"/>
  <c r="E48" i="10"/>
  <c r="B48" i="10" s="1"/>
  <c r="D48" i="10"/>
  <c r="F47" i="10"/>
  <c r="E47" i="10"/>
  <c r="B47" i="10" s="1"/>
  <c r="D47" i="10"/>
  <c r="F46" i="10"/>
  <c r="E46" i="10"/>
  <c r="B46" i="10" s="1"/>
  <c r="D46" i="10"/>
  <c r="F45" i="10"/>
  <c r="E45" i="10"/>
  <c r="B45" i="10" s="1"/>
  <c r="D45" i="10"/>
  <c r="F44" i="10"/>
  <c r="E44" i="10"/>
  <c r="B44" i="10" s="1"/>
  <c r="D44" i="10"/>
  <c r="F43" i="10"/>
  <c r="E43" i="10"/>
  <c r="B43" i="10" s="1"/>
  <c r="D43" i="10"/>
  <c r="F42" i="10"/>
  <c r="E42" i="10"/>
  <c r="B42" i="10" s="1"/>
  <c r="D42" i="10"/>
  <c r="F41" i="10"/>
  <c r="E41" i="10"/>
  <c r="B41" i="10" s="1"/>
  <c r="D41" i="10"/>
  <c r="F40" i="10"/>
  <c r="E40" i="10"/>
  <c r="B40" i="10" s="1"/>
  <c r="D40" i="10"/>
  <c r="F39" i="10"/>
  <c r="E39" i="10"/>
  <c r="B39" i="10" s="1"/>
  <c r="D39" i="10"/>
  <c r="F38" i="10"/>
  <c r="E38" i="10"/>
  <c r="B38" i="10" s="1"/>
  <c r="D38" i="10"/>
  <c r="F37" i="10"/>
  <c r="E37" i="10"/>
  <c r="B37" i="10" s="1"/>
  <c r="D37" i="10"/>
  <c r="F36" i="10"/>
  <c r="E36" i="10"/>
  <c r="B36" i="10" s="1"/>
  <c r="D36" i="10"/>
  <c r="D4" i="10"/>
  <c r="F56" i="9"/>
  <c r="E56" i="9"/>
  <c r="B56" i="9" s="1"/>
  <c r="D56" i="9"/>
  <c r="F55" i="9"/>
  <c r="E55" i="9"/>
  <c r="B55" i="9" s="1"/>
  <c r="D55" i="9"/>
  <c r="F54" i="9"/>
  <c r="E54" i="9"/>
  <c r="B54" i="9" s="1"/>
  <c r="D54" i="9"/>
  <c r="F53" i="9"/>
  <c r="E53" i="9"/>
  <c r="B53" i="9" s="1"/>
  <c r="D53" i="9"/>
  <c r="F52" i="9"/>
  <c r="E52" i="9"/>
  <c r="B52" i="9" s="1"/>
  <c r="D52" i="9"/>
  <c r="F51" i="9"/>
  <c r="E51" i="9"/>
  <c r="B51" i="9" s="1"/>
  <c r="D51" i="9"/>
  <c r="F50" i="9"/>
  <c r="E50" i="9"/>
  <c r="B50" i="9" s="1"/>
  <c r="D50" i="9"/>
  <c r="F49" i="9"/>
  <c r="E49" i="9"/>
  <c r="B49" i="9" s="1"/>
  <c r="D49" i="9"/>
  <c r="F48" i="9"/>
  <c r="E48" i="9"/>
  <c r="B48" i="9" s="1"/>
  <c r="D48" i="9"/>
  <c r="F47" i="9"/>
  <c r="E47" i="9"/>
  <c r="B47" i="9" s="1"/>
  <c r="D47" i="9"/>
  <c r="F46" i="9"/>
  <c r="E46" i="9"/>
  <c r="B46" i="9" s="1"/>
  <c r="D46" i="9"/>
  <c r="F45" i="9"/>
  <c r="E45" i="9"/>
  <c r="B45" i="9" s="1"/>
  <c r="D45" i="9"/>
  <c r="F44" i="9"/>
  <c r="E44" i="9"/>
  <c r="B44" i="9" s="1"/>
  <c r="D44" i="9"/>
  <c r="F43" i="9"/>
  <c r="E43" i="9"/>
  <c r="B43" i="9" s="1"/>
  <c r="D43" i="9"/>
  <c r="F42" i="9"/>
  <c r="E42" i="9"/>
  <c r="B42" i="9" s="1"/>
  <c r="D42" i="9"/>
  <c r="F41" i="9"/>
  <c r="E41" i="9"/>
  <c r="B41" i="9" s="1"/>
  <c r="D41" i="9"/>
  <c r="F40" i="9"/>
  <c r="E40" i="9"/>
  <c r="B40" i="9" s="1"/>
  <c r="D40" i="9"/>
  <c r="F39" i="9"/>
  <c r="E39" i="9"/>
  <c r="B39" i="9" s="1"/>
  <c r="D39" i="9"/>
  <c r="F38" i="9"/>
  <c r="E38" i="9"/>
  <c r="B38" i="9" s="1"/>
  <c r="D38" i="9"/>
  <c r="F37" i="9"/>
  <c r="E37" i="9"/>
  <c r="B37" i="9" s="1"/>
  <c r="D37" i="9"/>
  <c r="F36" i="9"/>
  <c r="E36" i="9"/>
  <c r="B36" i="9" s="1"/>
  <c r="D36" i="9"/>
  <c r="D4" i="9"/>
  <c r="F56" i="8"/>
  <c r="E56" i="8"/>
  <c r="D56" i="8"/>
  <c r="B56" i="8"/>
  <c r="F55" i="8"/>
  <c r="E55" i="8"/>
  <c r="B55" i="8" s="1"/>
  <c r="D55" i="8"/>
  <c r="F54" i="8"/>
  <c r="E54" i="8"/>
  <c r="B54" i="8" s="1"/>
  <c r="D54" i="8"/>
  <c r="F53" i="8"/>
  <c r="E53" i="8"/>
  <c r="B53" i="8" s="1"/>
  <c r="D53" i="8"/>
  <c r="F52" i="8"/>
  <c r="E52" i="8"/>
  <c r="B52" i="8" s="1"/>
  <c r="D52" i="8"/>
  <c r="F51" i="8"/>
  <c r="E51" i="8"/>
  <c r="B51" i="8" s="1"/>
  <c r="D51" i="8"/>
  <c r="F50" i="8"/>
  <c r="E50" i="8"/>
  <c r="B50" i="8" s="1"/>
  <c r="D50" i="8"/>
  <c r="F49" i="8"/>
  <c r="E49" i="8"/>
  <c r="B49" i="8" s="1"/>
  <c r="D49" i="8"/>
  <c r="F48" i="8"/>
  <c r="E48" i="8"/>
  <c r="B48" i="8" s="1"/>
  <c r="D48" i="8"/>
  <c r="F47" i="8"/>
  <c r="E47" i="8"/>
  <c r="B47" i="8" s="1"/>
  <c r="D47" i="8"/>
  <c r="F46" i="8"/>
  <c r="E46" i="8"/>
  <c r="B46" i="8" s="1"/>
  <c r="D46" i="8"/>
  <c r="F45" i="8"/>
  <c r="E45" i="8"/>
  <c r="B45" i="8" s="1"/>
  <c r="D45" i="8"/>
  <c r="F44" i="8"/>
  <c r="E44" i="8"/>
  <c r="B44" i="8" s="1"/>
  <c r="D44" i="8"/>
  <c r="F43" i="8"/>
  <c r="E43" i="8"/>
  <c r="B43" i="8" s="1"/>
  <c r="D43" i="8"/>
  <c r="F42" i="8"/>
  <c r="E42" i="8"/>
  <c r="B42" i="8" s="1"/>
  <c r="D42" i="8"/>
  <c r="F41" i="8"/>
  <c r="E41" i="8"/>
  <c r="B41" i="8" s="1"/>
  <c r="D41" i="8"/>
  <c r="F40" i="8"/>
  <c r="E40" i="8"/>
  <c r="B40" i="8" s="1"/>
  <c r="D40" i="8"/>
  <c r="F39" i="8"/>
  <c r="E39" i="8"/>
  <c r="B39" i="8" s="1"/>
  <c r="D39" i="8"/>
  <c r="F38" i="8"/>
  <c r="E38" i="8"/>
  <c r="B38" i="8" s="1"/>
  <c r="D38" i="8"/>
  <c r="F37" i="8"/>
  <c r="E37" i="8"/>
  <c r="B37" i="8" s="1"/>
  <c r="D37" i="8"/>
  <c r="F36" i="8"/>
  <c r="E36" i="8"/>
  <c r="B36" i="8" s="1"/>
  <c r="D36" i="8"/>
  <c r="D4" i="8"/>
  <c r="F56" i="6"/>
  <c r="E56" i="6"/>
  <c r="B56" i="6" s="1"/>
  <c r="D56" i="6"/>
  <c r="F55" i="6"/>
  <c r="E55" i="6"/>
  <c r="B55" i="6" s="1"/>
  <c r="D55" i="6"/>
  <c r="F54" i="6"/>
  <c r="E54" i="6"/>
  <c r="B54" i="6" s="1"/>
  <c r="D54" i="6"/>
  <c r="F53" i="6"/>
  <c r="E53" i="6"/>
  <c r="B53" i="6" s="1"/>
  <c r="D53" i="6"/>
  <c r="F52" i="6"/>
  <c r="E52" i="6"/>
  <c r="B52" i="6" s="1"/>
  <c r="D52" i="6"/>
  <c r="F51" i="6"/>
  <c r="E51" i="6"/>
  <c r="B51" i="6" s="1"/>
  <c r="D51" i="6"/>
  <c r="F50" i="6"/>
  <c r="E50" i="6"/>
  <c r="B50" i="6" s="1"/>
  <c r="D50" i="6"/>
  <c r="F49" i="6"/>
  <c r="E49" i="6"/>
  <c r="B49" i="6" s="1"/>
  <c r="D49" i="6"/>
  <c r="F48" i="6"/>
  <c r="E48" i="6"/>
  <c r="B48" i="6" s="1"/>
  <c r="D48" i="6"/>
  <c r="F47" i="6"/>
  <c r="E47" i="6"/>
  <c r="B47" i="6" s="1"/>
  <c r="D47" i="6"/>
  <c r="F46" i="6"/>
  <c r="E46" i="6"/>
  <c r="B46" i="6" s="1"/>
  <c r="D46" i="6"/>
  <c r="F45" i="6"/>
  <c r="E45" i="6"/>
  <c r="B45" i="6" s="1"/>
  <c r="D45" i="6"/>
  <c r="F44" i="6"/>
  <c r="E44" i="6"/>
  <c r="B44" i="6" s="1"/>
  <c r="D44" i="6"/>
  <c r="F43" i="6"/>
  <c r="E43" i="6"/>
  <c r="B43" i="6" s="1"/>
  <c r="D43" i="6"/>
  <c r="F42" i="6"/>
  <c r="E42" i="6"/>
  <c r="B42" i="6" s="1"/>
  <c r="D42" i="6"/>
  <c r="F41" i="6"/>
  <c r="E41" i="6"/>
  <c r="B41" i="6" s="1"/>
  <c r="D41" i="6"/>
  <c r="F40" i="6"/>
  <c r="E40" i="6"/>
  <c r="B40" i="6" s="1"/>
  <c r="D40" i="6"/>
  <c r="F39" i="6"/>
  <c r="E39" i="6"/>
  <c r="B39" i="6" s="1"/>
  <c r="D39" i="6"/>
  <c r="F38" i="6"/>
  <c r="E38" i="6"/>
  <c r="B38" i="6" s="1"/>
  <c r="D38" i="6"/>
  <c r="F37" i="6"/>
  <c r="E37" i="6"/>
  <c r="B37" i="6" s="1"/>
  <c r="D37" i="6"/>
  <c r="F36" i="6"/>
  <c r="E36" i="6"/>
  <c r="B36" i="6" s="1"/>
  <c r="D36" i="6"/>
  <c r="D4" i="6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4" i="4"/>
  <c r="O100" i="4"/>
  <c r="N100" i="4"/>
  <c r="M100" i="4"/>
  <c r="L100" i="4"/>
  <c r="K100" i="4"/>
  <c r="J100" i="4"/>
  <c r="O99" i="4"/>
  <c r="N99" i="4"/>
  <c r="M99" i="4"/>
  <c r="L99" i="4"/>
  <c r="K99" i="4"/>
  <c r="J99" i="4"/>
  <c r="O98" i="4"/>
  <c r="N98" i="4"/>
  <c r="M98" i="4"/>
  <c r="L98" i="4"/>
  <c r="K98" i="4"/>
  <c r="J98" i="4"/>
  <c r="O97" i="4"/>
  <c r="N97" i="4"/>
  <c r="M97" i="4"/>
  <c r="L97" i="4"/>
  <c r="K97" i="4"/>
  <c r="J97" i="4"/>
  <c r="O96" i="4"/>
  <c r="N96" i="4"/>
  <c r="M96" i="4"/>
  <c r="L96" i="4"/>
  <c r="K96" i="4"/>
  <c r="J96" i="4"/>
  <c r="O95" i="4"/>
  <c r="N95" i="4"/>
  <c r="M95" i="4"/>
  <c r="L95" i="4"/>
  <c r="K95" i="4"/>
  <c r="J95" i="4"/>
  <c r="O94" i="4"/>
  <c r="N94" i="4"/>
  <c r="M94" i="4"/>
  <c r="L94" i="4"/>
  <c r="K94" i="4"/>
  <c r="J94" i="4"/>
  <c r="O93" i="4"/>
  <c r="N93" i="4"/>
  <c r="M93" i="4"/>
  <c r="L93" i="4"/>
  <c r="K93" i="4"/>
  <c r="J93" i="4"/>
  <c r="O92" i="4"/>
  <c r="N92" i="4"/>
  <c r="M92" i="4"/>
  <c r="L92" i="4"/>
  <c r="K92" i="4"/>
  <c r="J92" i="4"/>
  <c r="O91" i="4"/>
  <c r="N91" i="4"/>
  <c r="M91" i="4"/>
  <c r="L91" i="4"/>
  <c r="K91" i="4"/>
  <c r="J91" i="4"/>
  <c r="O90" i="4"/>
  <c r="N90" i="4"/>
  <c r="M90" i="4"/>
  <c r="L90" i="4"/>
  <c r="K90" i="4"/>
  <c r="J90" i="4"/>
  <c r="O89" i="4"/>
  <c r="N89" i="4"/>
  <c r="M89" i="4"/>
  <c r="L89" i="4"/>
  <c r="K89" i="4"/>
  <c r="J89" i="4"/>
  <c r="O88" i="4"/>
  <c r="N88" i="4"/>
  <c r="M88" i="4"/>
  <c r="L88" i="4"/>
  <c r="K88" i="4"/>
  <c r="J88" i="4"/>
  <c r="O87" i="4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J85" i="4"/>
  <c r="O84" i="4"/>
  <c r="N84" i="4"/>
  <c r="M84" i="4"/>
  <c r="L84" i="4"/>
  <c r="K84" i="4"/>
  <c r="J84" i="4"/>
  <c r="O83" i="4"/>
  <c r="N83" i="4"/>
  <c r="M83" i="4"/>
  <c r="L83" i="4"/>
  <c r="K83" i="4"/>
  <c r="J83" i="4"/>
  <c r="O82" i="4"/>
  <c r="N82" i="4"/>
  <c r="M82" i="4"/>
  <c r="L82" i="4"/>
  <c r="K82" i="4"/>
  <c r="J82" i="4"/>
  <c r="O81" i="4"/>
  <c r="N81" i="4"/>
  <c r="M81" i="4"/>
  <c r="L81" i="4"/>
  <c r="K81" i="4"/>
  <c r="J81" i="4"/>
  <c r="O80" i="4"/>
  <c r="N80" i="4"/>
  <c r="M80" i="4"/>
  <c r="L80" i="4"/>
  <c r="K80" i="4"/>
  <c r="J80" i="4"/>
  <c r="O79" i="4"/>
  <c r="N79" i="4"/>
  <c r="M79" i="4"/>
  <c r="L79" i="4"/>
  <c r="K79" i="4"/>
  <c r="J79" i="4"/>
  <c r="O78" i="4"/>
  <c r="N78" i="4"/>
  <c r="M78" i="4"/>
  <c r="L78" i="4"/>
  <c r="K78" i="4"/>
  <c r="J78" i="4"/>
  <c r="O77" i="4"/>
  <c r="N77" i="4"/>
  <c r="M77" i="4"/>
  <c r="L77" i="4"/>
  <c r="K77" i="4"/>
  <c r="J77" i="4"/>
  <c r="O76" i="4"/>
  <c r="N76" i="4"/>
  <c r="M76" i="4"/>
  <c r="L76" i="4"/>
  <c r="K76" i="4"/>
  <c r="J76" i="4"/>
  <c r="O75" i="4"/>
  <c r="N75" i="4"/>
  <c r="M75" i="4"/>
  <c r="L75" i="4"/>
  <c r="K75" i="4"/>
  <c r="J75" i="4"/>
  <c r="O74" i="4"/>
  <c r="N74" i="4"/>
  <c r="M74" i="4"/>
  <c r="L74" i="4"/>
  <c r="K74" i="4"/>
  <c r="J74" i="4"/>
  <c r="O73" i="4"/>
  <c r="N73" i="4"/>
  <c r="M73" i="4"/>
  <c r="L73" i="4"/>
  <c r="K73" i="4"/>
  <c r="J73" i="4"/>
  <c r="O72" i="4"/>
  <c r="N72" i="4"/>
  <c r="M72" i="4"/>
  <c r="L72" i="4"/>
  <c r="K72" i="4"/>
  <c r="J72" i="4"/>
  <c r="O71" i="4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O66" i="4"/>
  <c r="N66" i="4"/>
  <c r="M66" i="4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J64" i="4"/>
  <c r="O63" i="4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O56" i="4"/>
  <c r="N56" i="4"/>
  <c r="M56" i="4"/>
  <c r="L56" i="4"/>
  <c r="K56" i="4"/>
  <c r="J56" i="4"/>
  <c r="O55" i="4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O50" i="4"/>
  <c r="N50" i="4"/>
  <c r="M50" i="4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O42" i="4"/>
  <c r="N42" i="4"/>
  <c r="M42" i="4"/>
  <c r="L42" i="4"/>
  <c r="K42" i="4"/>
  <c r="J42" i="4"/>
  <c r="O41" i="4"/>
  <c r="N41" i="4"/>
  <c r="M41" i="4"/>
  <c r="L41" i="4"/>
  <c r="K41" i="4"/>
  <c r="J41" i="4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O34" i="4"/>
  <c r="N34" i="4"/>
  <c r="M34" i="4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O26" i="4"/>
  <c r="N26" i="4"/>
  <c r="M26" i="4"/>
  <c r="L26" i="4"/>
  <c r="K26" i="4"/>
  <c r="J26" i="4"/>
  <c r="O25" i="4"/>
  <c r="N25" i="4"/>
  <c r="M25" i="4"/>
  <c r="L25" i="4"/>
  <c r="K25" i="4"/>
  <c r="J25" i="4"/>
  <c r="O24" i="4"/>
  <c r="N24" i="4"/>
  <c r="M24" i="4"/>
  <c r="L24" i="4"/>
  <c r="K24" i="4"/>
  <c r="J24" i="4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O18" i="4"/>
  <c r="N18" i="4"/>
  <c r="M18" i="4"/>
  <c r="L18" i="4"/>
  <c r="K18" i="4"/>
  <c r="J18" i="4"/>
  <c r="O17" i="4"/>
  <c r="N17" i="4"/>
  <c r="M17" i="4"/>
  <c r="L17" i="4"/>
  <c r="K17" i="4"/>
  <c r="J17" i="4"/>
  <c r="O16" i="4"/>
  <c r="N16" i="4"/>
  <c r="M16" i="4"/>
  <c r="L16" i="4"/>
  <c r="K16" i="4"/>
  <c r="J16" i="4"/>
  <c r="O15" i="4"/>
  <c r="N15" i="4"/>
  <c r="M15" i="4"/>
  <c r="L15" i="4"/>
  <c r="K15" i="4"/>
  <c r="J15" i="4"/>
  <c r="O14" i="4"/>
  <c r="N14" i="4"/>
  <c r="M14" i="4"/>
  <c r="L14" i="4"/>
  <c r="K14" i="4"/>
  <c r="J14" i="4"/>
  <c r="O13" i="4"/>
  <c r="N13" i="4"/>
  <c r="M13" i="4"/>
  <c r="L13" i="4"/>
  <c r="K13" i="4"/>
  <c r="J13" i="4"/>
  <c r="O12" i="4"/>
  <c r="N12" i="4"/>
  <c r="M12" i="4"/>
  <c r="L12" i="4"/>
  <c r="K12" i="4"/>
  <c r="J12" i="4"/>
  <c r="O11" i="4"/>
  <c r="N11" i="4"/>
  <c r="M11" i="4"/>
  <c r="L11" i="4"/>
  <c r="K11" i="4"/>
  <c r="J11" i="4"/>
  <c r="O10" i="4"/>
  <c r="N10" i="4"/>
  <c r="M10" i="4"/>
  <c r="L10" i="4"/>
  <c r="K10" i="4"/>
  <c r="J10" i="4"/>
  <c r="O9" i="4"/>
  <c r="N9" i="4"/>
  <c r="M9" i="4"/>
  <c r="L9" i="4"/>
  <c r="K9" i="4"/>
  <c r="J9" i="4"/>
  <c r="O8" i="4"/>
  <c r="N8" i="4"/>
  <c r="M8" i="4"/>
  <c r="L8" i="4"/>
  <c r="K8" i="4"/>
  <c r="J8" i="4"/>
  <c r="O7" i="4"/>
  <c r="N7" i="4"/>
  <c r="M7" i="4"/>
  <c r="L7" i="4"/>
  <c r="K7" i="4"/>
  <c r="J7" i="4"/>
  <c r="O6" i="4"/>
  <c r="N6" i="4"/>
  <c r="M6" i="4"/>
  <c r="L6" i="4"/>
  <c r="K6" i="4"/>
  <c r="J6" i="4"/>
  <c r="O5" i="4"/>
  <c r="N5" i="4"/>
  <c r="M5" i="4"/>
  <c r="L5" i="4"/>
  <c r="K5" i="4"/>
  <c r="J5" i="4"/>
  <c r="O4" i="4"/>
  <c r="N4" i="4"/>
  <c r="M4" i="4"/>
  <c r="L4" i="4"/>
  <c r="K4" i="4"/>
  <c r="J4" i="4"/>
  <c r="L2" i="10" l="1"/>
  <c r="AY3" i="6"/>
  <c r="H55" i="4"/>
  <c r="D92" i="4"/>
  <c r="D94" i="4"/>
  <c r="I41" i="4"/>
  <c r="D91" i="4"/>
  <c r="D99" i="4"/>
  <c r="H20" i="4"/>
  <c r="G22" i="4"/>
  <c r="D30" i="4"/>
  <c r="G46" i="4"/>
  <c r="D95" i="4"/>
  <c r="H97" i="4"/>
  <c r="I47" i="4"/>
  <c r="D51" i="4"/>
  <c r="E55" i="4"/>
  <c r="G57" i="4"/>
  <c r="D84" i="4"/>
  <c r="E24" i="4"/>
  <c r="D26" i="4"/>
  <c r="G28" i="4"/>
  <c r="G53" i="4"/>
  <c r="H63" i="4"/>
  <c r="D79" i="4"/>
  <c r="D85" i="4"/>
  <c r="D89" i="4"/>
  <c r="D96" i="4"/>
  <c r="D98" i="4"/>
  <c r="I21" i="4"/>
  <c r="D29" i="4"/>
  <c r="I37" i="4"/>
  <c r="F40" i="4"/>
  <c r="E41" i="4"/>
  <c r="G48" i="4"/>
  <c r="G71" i="4"/>
  <c r="H89" i="4"/>
  <c r="D93" i="4"/>
  <c r="D100" i="4"/>
  <c r="D10" i="4"/>
  <c r="D12" i="4"/>
  <c r="D14" i="4"/>
  <c r="D16" i="4"/>
  <c r="G18" i="4"/>
  <c r="G20" i="4"/>
  <c r="I33" i="4"/>
  <c r="I54" i="4"/>
  <c r="G62" i="4"/>
  <c r="G80" i="4"/>
  <c r="D86" i="4"/>
  <c r="D90" i="4"/>
  <c r="H93" i="4"/>
  <c r="D97" i="4"/>
  <c r="H5" i="4"/>
  <c r="H7" i="4"/>
  <c r="H9" i="4"/>
  <c r="D11" i="4"/>
  <c r="H11" i="4"/>
  <c r="D13" i="4"/>
  <c r="H13" i="4"/>
  <c r="D15" i="4"/>
  <c r="H15" i="4"/>
  <c r="D17" i="4"/>
  <c r="E22" i="4"/>
  <c r="I25" i="4"/>
  <c r="F32" i="4"/>
  <c r="E33" i="4"/>
  <c r="F38" i="4"/>
  <c r="I43" i="4"/>
  <c r="H46" i="4"/>
  <c r="E48" i="4"/>
  <c r="H51" i="4"/>
  <c r="E53" i="4"/>
  <c r="D63" i="4"/>
  <c r="G78" i="4"/>
  <c r="G82" i="4"/>
  <c r="D87" i="4"/>
  <c r="H88" i="4"/>
  <c r="H91" i="4"/>
  <c r="H95" i="4"/>
  <c r="H99" i="4"/>
  <c r="H100" i="4"/>
  <c r="D5" i="4"/>
  <c r="D7" i="4"/>
  <c r="D9" i="4"/>
  <c r="I17" i="4"/>
  <c r="G19" i="4"/>
  <c r="H21" i="4"/>
  <c r="H24" i="4"/>
  <c r="G26" i="4"/>
  <c r="I31" i="4"/>
  <c r="F36" i="4"/>
  <c r="E37" i="4"/>
  <c r="F42" i="4"/>
  <c r="H45" i="4"/>
  <c r="F46" i="4"/>
  <c r="E51" i="4"/>
  <c r="I56" i="4"/>
  <c r="G58" i="4"/>
  <c r="H65" i="4"/>
  <c r="G67" i="4"/>
  <c r="H67" i="4"/>
  <c r="D69" i="4"/>
  <c r="H69" i="4"/>
  <c r="D75" i="4"/>
  <c r="H82" i="4"/>
  <c r="H90" i="4"/>
  <c r="H94" i="4"/>
  <c r="H98" i="4"/>
  <c r="H6" i="4"/>
  <c r="H8" i="4"/>
  <c r="H10" i="4"/>
  <c r="H12" i="4"/>
  <c r="H14" i="4"/>
  <c r="H16" i="4"/>
  <c r="I35" i="4"/>
  <c r="I50" i="4"/>
  <c r="D6" i="4"/>
  <c r="D8" i="4"/>
  <c r="D18" i="4"/>
  <c r="G23" i="4"/>
  <c r="D25" i="4"/>
  <c r="G27" i="4"/>
  <c r="H27" i="4"/>
  <c r="F28" i="4"/>
  <c r="F34" i="4"/>
  <c r="I39" i="4"/>
  <c r="F44" i="4"/>
  <c r="E45" i="4"/>
  <c r="I52" i="4"/>
  <c r="F53" i="4"/>
  <c r="G54" i="4"/>
  <c r="H57" i="4"/>
  <c r="G64" i="4"/>
  <c r="G66" i="4"/>
  <c r="H66" i="4"/>
  <c r="G68" i="4"/>
  <c r="G70" i="4"/>
  <c r="H70" i="4"/>
  <c r="H79" i="4"/>
  <c r="H81" i="4"/>
  <c r="G83" i="4"/>
  <c r="H84" i="4"/>
  <c r="D88" i="4"/>
  <c r="H92" i="4"/>
  <c r="H96" i="4"/>
  <c r="I18" i="4"/>
  <c r="I26" i="4"/>
  <c r="F5" i="4"/>
  <c r="F6" i="4"/>
  <c r="F7" i="4"/>
  <c r="F8" i="4"/>
  <c r="F9" i="4"/>
  <c r="F10" i="4"/>
  <c r="F11" i="4"/>
  <c r="F12" i="4"/>
  <c r="F13" i="4"/>
  <c r="F14" i="4"/>
  <c r="F15" i="4"/>
  <c r="F16" i="4"/>
  <c r="E18" i="4"/>
  <c r="E23" i="4"/>
  <c r="I23" i="4"/>
  <c r="F24" i="4"/>
  <c r="E26" i="4"/>
  <c r="F27" i="4"/>
  <c r="E30" i="4"/>
  <c r="G50" i="4"/>
  <c r="F51" i="4"/>
  <c r="D68" i="4"/>
  <c r="F68" i="4"/>
  <c r="H83" i="4"/>
  <c r="H87" i="4"/>
  <c r="G5" i="4"/>
  <c r="G6" i="4"/>
  <c r="G7" i="4"/>
  <c r="G8" i="4"/>
  <c r="G9" i="4"/>
  <c r="G10" i="4"/>
  <c r="G11" i="4"/>
  <c r="G12" i="4"/>
  <c r="G13" i="4"/>
  <c r="G14" i="4"/>
  <c r="G15" i="4"/>
  <c r="G16" i="4"/>
  <c r="H17" i="4"/>
  <c r="E20" i="4"/>
  <c r="D22" i="4"/>
  <c r="I22" i="4"/>
  <c r="G24" i="4"/>
  <c r="H25" i="4"/>
  <c r="E29" i="4"/>
  <c r="I29" i="4"/>
  <c r="E31" i="4"/>
  <c r="E35" i="4"/>
  <c r="E39" i="4"/>
  <c r="E43" i="4"/>
  <c r="D58" i="4"/>
  <c r="E63" i="4"/>
  <c r="I76" i="4"/>
  <c r="H86" i="4"/>
  <c r="E19" i="4"/>
  <c r="I19" i="4"/>
  <c r="F20" i="4"/>
  <c r="D21" i="4"/>
  <c r="D45" i="4"/>
  <c r="E79" i="4"/>
  <c r="H85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G47" i="4"/>
  <c r="H47" i="4"/>
  <c r="E47" i="4"/>
  <c r="I73" i="4"/>
  <c r="F74" i="4"/>
  <c r="D74" i="4"/>
  <c r="H74" i="4"/>
  <c r="E76" i="4"/>
  <c r="H76" i="4"/>
  <c r="G76" i="4"/>
  <c r="D76" i="4"/>
  <c r="E5" i="4"/>
  <c r="I5" i="4"/>
  <c r="E6" i="4"/>
  <c r="I6" i="4"/>
  <c r="E7" i="4"/>
  <c r="I7" i="4"/>
  <c r="E8" i="4"/>
  <c r="I8" i="4"/>
  <c r="E9" i="4"/>
  <c r="I9" i="4"/>
  <c r="E10" i="4"/>
  <c r="I10" i="4"/>
  <c r="E11" i="4"/>
  <c r="I11" i="4"/>
  <c r="E12" i="4"/>
  <c r="I12" i="4"/>
  <c r="E13" i="4"/>
  <c r="I13" i="4"/>
  <c r="E14" i="4"/>
  <c r="I14" i="4"/>
  <c r="E15" i="4"/>
  <c r="I15" i="4"/>
  <c r="E16" i="4"/>
  <c r="I16" i="4"/>
  <c r="E17" i="4"/>
  <c r="H19" i="4"/>
  <c r="F19" i="4"/>
  <c r="D20" i="4"/>
  <c r="I20" i="4"/>
  <c r="E21" i="4"/>
  <c r="H23" i="4"/>
  <c r="F23" i="4"/>
  <c r="D24" i="4"/>
  <c r="I24" i="4"/>
  <c r="E25" i="4"/>
  <c r="H28" i="4"/>
  <c r="G29" i="4"/>
  <c r="F29" i="4"/>
  <c r="I30" i="4"/>
  <c r="F31" i="4"/>
  <c r="D32" i="4"/>
  <c r="G32" i="4"/>
  <c r="H32" i="4"/>
  <c r="D34" i="4"/>
  <c r="G34" i="4"/>
  <c r="H34" i="4"/>
  <c r="D36" i="4"/>
  <c r="G36" i="4"/>
  <c r="H36" i="4"/>
  <c r="D38" i="4"/>
  <c r="G38" i="4"/>
  <c r="H38" i="4"/>
  <c r="D40" i="4"/>
  <c r="G40" i="4"/>
  <c r="H40" i="4"/>
  <c r="D42" i="4"/>
  <c r="G42" i="4"/>
  <c r="H42" i="4"/>
  <c r="H44" i="4"/>
  <c r="D44" i="4"/>
  <c r="G44" i="4"/>
  <c r="D49" i="4"/>
  <c r="H49" i="4"/>
  <c r="G49" i="4"/>
  <c r="I49" i="4"/>
  <c r="E59" i="4"/>
  <c r="H59" i="4"/>
  <c r="G59" i="4"/>
  <c r="I59" i="4"/>
  <c r="E61" i="4"/>
  <c r="G61" i="4"/>
  <c r="H61" i="4"/>
  <c r="D61" i="4"/>
  <c r="I61" i="4"/>
  <c r="E72" i="4"/>
  <c r="H72" i="4"/>
  <c r="G72" i="4"/>
  <c r="I72" i="4"/>
  <c r="G74" i="4"/>
  <c r="G56" i="4"/>
  <c r="E56" i="4"/>
  <c r="E73" i="4"/>
  <c r="G73" i="4"/>
  <c r="H73" i="4"/>
  <c r="G85" i="4"/>
  <c r="F85" i="4"/>
  <c r="G87" i="4"/>
  <c r="F87" i="4"/>
  <c r="G88" i="4"/>
  <c r="F88" i="4"/>
  <c r="G17" i="4"/>
  <c r="H18" i="4"/>
  <c r="F18" i="4"/>
  <c r="D19" i="4"/>
  <c r="G21" i="4"/>
  <c r="H22" i="4"/>
  <c r="F22" i="4"/>
  <c r="D23" i="4"/>
  <c r="G25" i="4"/>
  <c r="H26" i="4"/>
  <c r="F26" i="4"/>
  <c r="D27" i="4"/>
  <c r="E27" i="4"/>
  <c r="I27" i="4"/>
  <c r="H29" i="4"/>
  <c r="G30" i="4"/>
  <c r="F30" i="4"/>
  <c r="D31" i="4"/>
  <c r="I32" i="4"/>
  <c r="I34" i="4"/>
  <c r="I36" i="4"/>
  <c r="I38" i="4"/>
  <c r="I40" i="4"/>
  <c r="I42" i="4"/>
  <c r="I44" i="4"/>
  <c r="E46" i="4"/>
  <c r="D46" i="4"/>
  <c r="I46" i="4"/>
  <c r="H48" i="4"/>
  <c r="D48" i="4"/>
  <c r="I48" i="4"/>
  <c r="H50" i="4"/>
  <c r="F50" i="4"/>
  <c r="D50" i="4"/>
  <c r="D53" i="4"/>
  <c r="H53" i="4"/>
  <c r="I53" i="4"/>
  <c r="E71" i="4"/>
  <c r="H71" i="4"/>
  <c r="I71" i="4"/>
  <c r="F72" i="4"/>
  <c r="D73" i="4"/>
  <c r="E75" i="4"/>
  <c r="H75" i="4"/>
  <c r="G75" i="4"/>
  <c r="I75" i="4"/>
  <c r="E77" i="4"/>
  <c r="G77" i="4"/>
  <c r="H77" i="4"/>
  <c r="D77" i="4"/>
  <c r="I77" i="4"/>
  <c r="E52" i="4"/>
  <c r="D52" i="4"/>
  <c r="F83" i="4"/>
  <c r="D83" i="4"/>
  <c r="G84" i="4"/>
  <c r="F84" i="4"/>
  <c r="G86" i="4"/>
  <c r="F86" i="4"/>
  <c r="F17" i="4"/>
  <c r="F21" i="4"/>
  <c r="F25" i="4"/>
  <c r="D28" i="4"/>
  <c r="E28" i="4"/>
  <c r="I28" i="4"/>
  <c r="H30" i="4"/>
  <c r="G31" i="4"/>
  <c r="E32" i="4"/>
  <c r="G33" i="4"/>
  <c r="E34" i="4"/>
  <c r="G35" i="4"/>
  <c r="E36" i="4"/>
  <c r="G37" i="4"/>
  <c r="E38" i="4"/>
  <c r="G39" i="4"/>
  <c r="E40" i="4"/>
  <c r="G41" i="4"/>
  <c r="E42" i="4"/>
  <c r="G43" i="4"/>
  <c r="E44" i="4"/>
  <c r="D47" i="4"/>
  <c r="E49" i="4"/>
  <c r="G52" i="4"/>
  <c r="D54" i="4"/>
  <c r="F55" i="4"/>
  <c r="D55" i="4"/>
  <c r="I55" i="4"/>
  <c r="D56" i="4"/>
  <c r="F57" i="4"/>
  <c r="E57" i="4"/>
  <c r="F58" i="4"/>
  <c r="E58" i="4"/>
  <c r="H58" i="4"/>
  <c r="D59" i="4"/>
  <c r="E60" i="4"/>
  <c r="H60" i="4"/>
  <c r="G60" i="4"/>
  <c r="D60" i="4"/>
  <c r="I60" i="4"/>
  <c r="F67" i="4"/>
  <c r="D67" i="4"/>
  <c r="F70" i="4"/>
  <c r="D70" i="4"/>
  <c r="D71" i="4"/>
  <c r="F71" i="4"/>
  <c r="D72" i="4"/>
  <c r="H31" i="4"/>
  <c r="D33" i="4"/>
  <c r="H33" i="4"/>
  <c r="D35" i="4"/>
  <c r="H35" i="4"/>
  <c r="D37" i="4"/>
  <c r="H37" i="4"/>
  <c r="D39" i="4"/>
  <c r="H39" i="4"/>
  <c r="D41" i="4"/>
  <c r="H41" i="4"/>
  <c r="D43" i="4"/>
  <c r="H43" i="4"/>
  <c r="I45" i="4"/>
  <c r="F49" i="4"/>
  <c r="E54" i="4"/>
  <c r="G55" i="4"/>
  <c r="H56" i="4"/>
  <c r="F59" i="4"/>
  <c r="F60" i="4"/>
  <c r="F62" i="4"/>
  <c r="D62" i="4"/>
  <c r="I63" i="4"/>
  <c r="E64" i="4"/>
  <c r="H64" i="4"/>
  <c r="I64" i="4"/>
  <c r="E65" i="4"/>
  <c r="G65" i="4"/>
  <c r="I65" i="4"/>
  <c r="F75" i="4"/>
  <c r="F76" i="4"/>
  <c r="F78" i="4"/>
  <c r="D78" i="4"/>
  <c r="I79" i="4"/>
  <c r="E80" i="4"/>
  <c r="H80" i="4"/>
  <c r="I80" i="4"/>
  <c r="E81" i="4"/>
  <c r="G81" i="4"/>
  <c r="I81" i="4"/>
  <c r="F33" i="4"/>
  <c r="F35" i="4"/>
  <c r="F37" i="4"/>
  <c r="F39" i="4"/>
  <c r="F41" i="4"/>
  <c r="F43" i="4"/>
  <c r="G45" i="4"/>
  <c r="F45" i="4"/>
  <c r="F47" i="4"/>
  <c r="E50" i="4"/>
  <c r="I51" i="4"/>
  <c r="G51" i="4"/>
  <c r="H52" i="4"/>
  <c r="H54" i="4"/>
  <c r="F54" i="4"/>
  <c r="D57" i="4"/>
  <c r="I57" i="4"/>
  <c r="H62" i="4"/>
  <c r="G63" i="4"/>
  <c r="F63" i="4"/>
  <c r="D64" i="4"/>
  <c r="F64" i="4"/>
  <c r="D65" i="4"/>
  <c r="F66" i="4"/>
  <c r="D66" i="4"/>
  <c r="E67" i="4"/>
  <c r="I67" i="4"/>
  <c r="E68" i="4"/>
  <c r="H68" i="4"/>
  <c r="I68" i="4"/>
  <c r="E69" i="4"/>
  <c r="G69" i="4"/>
  <c r="I69" i="4"/>
  <c r="H78" i="4"/>
  <c r="G79" i="4"/>
  <c r="F79" i="4"/>
  <c r="D80" i="4"/>
  <c r="F80" i="4"/>
  <c r="D81" i="4"/>
  <c r="F82" i="4"/>
  <c r="D82" i="4"/>
  <c r="E83" i="4"/>
  <c r="I83" i="4"/>
  <c r="E84" i="4"/>
  <c r="I84" i="4"/>
  <c r="E85" i="4"/>
  <c r="I85" i="4"/>
  <c r="E86" i="4"/>
  <c r="I86" i="4"/>
  <c r="E87" i="4"/>
  <c r="I87" i="4"/>
  <c r="E88" i="4"/>
  <c r="I88" i="4"/>
  <c r="G89" i="4"/>
  <c r="F89" i="4"/>
  <c r="G90" i="4"/>
  <c r="F90" i="4"/>
  <c r="G91" i="4"/>
  <c r="F91" i="4"/>
  <c r="G92" i="4"/>
  <c r="F92" i="4"/>
  <c r="G93" i="4"/>
  <c r="F93" i="4"/>
  <c r="G94" i="4"/>
  <c r="F94" i="4"/>
  <c r="G95" i="4"/>
  <c r="F95" i="4"/>
  <c r="G96" i="4"/>
  <c r="F96" i="4"/>
  <c r="G97" i="4"/>
  <c r="F97" i="4"/>
  <c r="G98" i="4"/>
  <c r="F98" i="4"/>
  <c r="G99" i="4"/>
  <c r="F99" i="4"/>
  <c r="G100" i="4"/>
  <c r="F100" i="4"/>
  <c r="F48" i="4"/>
  <c r="F52" i="4"/>
  <c r="F56" i="4"/>
  <c r="I58" i="4"/>
  <c r="F61" i="4"/>
  <c r="E62" i="4"/>
  <c r="I62" i="4"/>
  <c r="F65" i="4"/>
  <c r="E66" i="4"/>
  <c r="I66" i="4"/>
  <c r="F69" i="4"/>
  <c r="E70" i="4"/>
  <c r="I70" i="4"/>
  <c r="F73" i="4"/>
  <c r="E74" i="4"/>
  <c r="I74" i="4"/>
  <c r="F77" i="4"/>
  <c r="E78" i="4"/>
  <c r="I78" i="4"/>
  <c r="F81" i="4"/>
  <c r="E82" i="4"/>
  <c r="I82" i="4"/>
  <c r="I100" i="4"/>
  <c r="G4" i="4"/>
  <c r="H4" i="4"/>
  <c r="F4" i="4"/>
  <c r="D4" i="4"/>
  <c r="E4" i="4"/>
  <c r="I4" i="4"/>
  <c r="E12" i="12" l="1"/>
  <c r="G9" i="12"/>
  <c r="C12" i="12"/>
  <c r="G10" i="12"/>
  <c r="F9" i="12" l="1"/>
  <c r="E10" i="12"/>
  <c r="E6" i="12"/>
  <c r="D7" i="12"/>
  <c r="J7" i="12" s="1"/>
  <c r="C11" i="12"/>
  <c r="E8" i="12"/>
  <c r="G13" i="12"/>
  <c r="C6" i="12"/>
  <c r="D6" i="12"/>
  <c r="H10" i="12"/>
  <c r="H9" i="12"/>
  <c r="D9" i="12"/>
  <c r="D11" i="12"/>
  <c r="F6" i="12"/>
  <c r="H6" i="12"/>
  <c r="C8" i="12"/>
  <c r="F12" i="12"/>
  <c r="F11" i="12"/>
  <c r="D10" i="12"/>
  <c r="D8" i="12"/>
  <c r="H8" i="12"/>
  <c r="D12" i="12"/>
  <c r="J9" i="12" l="1"/>
  <c r="J12" i="12"/>
  <c r="J11" i="12"/>
  <c r="E13" i="12"/>
  <c r="F13" i="12"/>
  <c r="J10" i="12"/>
  <c r="D13" i="12"/>
  <c r="J8" i="12"/>
  <c r="H13" i="12"/>
  <c r="C13" i="12"/>
  <c r="J6" i="12"/>
</calcChain>
</file>

<file path=xl/sharedStrings.xml><?xml version="1.0" encoding="utf-8"?>
<sst xmlns="http://schemas.openxmlformats.org/spreadsheetml/2006/main" count="1804" uniqueCount="292">
  <si>
    <t>SOUTH WEST ATHLETICS LEAGUE  CUP</t>
  </si>
  <si>
    <t>Time</t>
  </si>
  <si>
    <t>Event</t>
  </si>
  <si>
    <t>Ages</t>
  </si>
  <si>
    <t>Comments</t>
  </si>
  <si>
    <t>1500mS/C</t>
  </si>
  <si>
    <t>U17W/Women</t>
  </si>
  <si>
    <t>1x10mins</t>
  </si>
  <si>
    <t>800m</t>
  </si>
  <si>
    <t>Men/U20M/U17M/U15B/</t>
  </si>
  <si>
    <t>7x4 mins (av)</t>
  </si>
  <si>
    <t>Women/U17W/U13G</t>
  </si>
  <si>
    <t>100m</t>
  </si>
  <si>
    <t>Men/U20M/U17M/U15B/U13B/</t>
  </si>
  <si>
    <t>9x3 mins (av)</t>
  </si>
  <si>
    <t>Women/U17W/U15G/U13G</t>
  </si>
  <si>
    <t>but 16x3 possible</t>
  </si>
  <si>
    <t>3000m</t>
  </si>
  <si>
    <t>Men + U20M</t>
  </si>
  <si>
    <t>1x15mins</t>
  </si>
  <si>
    <t>U17M</t>
  </si>
  <si>
    <t>400m</t>
  </si>
  <si>
    <t>Men/U20M/U17M/Women</t>
  </si>
  <si>
    <t>5x4 mins</t>
  </si>
  <si>
    <t>300m</t>
  </si>
  <si>
    <t>U15B/U17W</t>
  </si>
  <si>
    <t>1x5 mins</t>
  </si>
  <si>
    <t>1500m</t>
  </si>
  <si>
    <t>U13B/U15G</t>
  </si>
  <si>
    <t>2x7 mins</t>
  </si>
  <si>
    <t>Start to put 110m Hurdles out (lanes 4+)</t>
  </si>
  <si>
    <t>110mH</t>
  </si>
  <si>
    <t>Men</t>
  </si>
  <si>
    <t>1x3 mins but 2x3 possible, then drop 1 hole</t>
  </si>
  <si>
    <t>(Blue marks/5 holes showing)</t>
  </si>
  <si>
    <t xml:space="preserve">U20M </t>
  </si>
  <si>
    <t>1x3 mins but 2x3 possible, then drop 1 hole. Shift to 100m.</t>
  </si>
  <si>
    <t>(Blue marks/4 holes showing)</t>
  </si>
  <si>
    <t>100mH</t>
  </si>
  <si>
    <t>1x3 mins but 2x3 possible, then drop 1 hole.</t>
  </si>
  <si>
    <t>(yellow marks/3 holes showing)</t>
  </si>
  <si>
    <t xml:space="preserve">Women </t>
  </si>
  <si>
    <t>1x3 mins but 2x3 possible, Take off first 2 flights, shift others</t>
  </si>
  <si>
    <t>(yellow marks/2 holes showing)</t>
  </si>
  <si>
    <t>80mH</t>
  </si>
  <si>
    <t xml:space="preserve">U15B </t>
  </si>
  <si>
    <t>1x3 mins but 2x3 possible, (white marks/2 holes showing)</t>
  </si>
  <si>
    <t xml:space="preserve"> </t>
  </si>
  <si>
    <t xml:space="preserve">U17W </t>
  </si>
  <si>
    <t>1x3 mins but 2x3 possible, then shift to orange</t>
  </si>
  <si>
    <t>(white marks/1 hole showing)</t>
  </si>
  <si>
    <t>75mH</t>
  </si>
  <si>
    <t>U13B</t>
  </si>
  <si>
    <t>1x3 mins but 2x3 possible,  (orange/1 hole showing)</t>
  </si>
  <si>
    <t xml:space="preserve">U15G </t>
  </si>
  <si>
    <t>1x3 mins but 2x3 possible, then shift and drop</t>
  </si>
  <si>
    <t>(orange/I hole showing)</t>
  </si>
  <si>
    <t>70mH</t>
  </si>
  <si>
    <t xml:space="preserve">U13G </t>
  </si>
  <si>
    <t xml:space="preserve">1x3 mins but 2x3 possible, </t>
  </si>
  <si>
    <t>clear inside 3 lanes</t>
  </si>
  <si>
    <t>(pink or lilac/no holes showing) (Pale blue at Yeovil)</t>
  </si>
  <si>
    <t>2000mS/C</t>
  </si>
  <si>
    <t>1x15 mins</t>
  </si>
  <si>
    <t>200m</t>
  </si>
  <si>
    <t>Men/U20M/U17M/U15B/U13B</t>
  </si>
  <si>
    <t>9x3mins but 16x3 possible</t>
  </si>
  <si>
    <t>Women + U17W</t>
  </si>
  <si>
    <t xml:space="preserve">U17M </t>
  </si>
  <si>
    <t>4x100mR</t>
  </si>
  <si>
    <t>U17M/U15B/U13B/U15G/U13G</t>
  </si>
  <si>
    <t>Medley R</t>
  </si>
  <si>
    <t>Women+U17W(combined)</t>
  </si>
  <si>
    <t>2x7mins but 4x7mins possible</t>
  </si>
  <si>
    <t>400/200/200/800</t>
  </si>
  <si>
    <t>Men+U20M(combined)</t>
  </si>
  <si>
    <t>BUT could use 2 races by double banking on</t>
  </si>
  <si>
    <t>lanes even with 10 teams, so closing at 17.35</t>
  </si>
  <si>
    <t>CUP MATCHES - FIELD</t>
  </si>
  <si>
    <t>SP</t>
  </si>
  <si>
    <t>DT</t>
  </si>
  <si>
    <t>JT</t>
  </si>
  <si>
    <t>LJ</t>
  </si>
  <si>
    <t>TJ</t>
  </si>
  <si>
    <t>HJ</t>
  </si>
  <si>
    <t>SW</t>
  </si>
  <si>
    <t>U15G</t>
  </si>
  <si>
    <t>SM</t>
  </si>
  <si>
    <t>U20M</t>
  </si>
  <si>
    <t>U15B</t>
  </si>
  <si>
    <t>U17M+U17W</t>
  </si>
  <si>
    <t>U17W</t>
  </si>
  <si>
    <t>U13B+U13G</t>
  </si>
  <si>
    <t>U13G</t>
  </si>
  <si>
    <t>U15B+U15G</t>
  </si>
  <si>
    <t>U20M+SM</t>
  </si>
  <si>
    <t>Newton Abbot</t>
  </si>
  <si>
    <t>Taunton</t>
  </si>
  <si>
    <t>Yeovil Olympiads</t>
  </si>
  <si>
    <t>Exeter Harriers</t>
  </si>
  <si>
    <t>North Devon</t>
  </si>
  <si>
    <t>Armada</t>
  </si>
  <si>
    <t>U15G/U15B (non-score)</t>
  </si>
  <si>
    <t>Age</t>
  </si>
  <si>
    <t>Lane 1</t>
  </si>
  <si>
    <t>Lane 2</t>
  </si>
  <si>
    <t>Lane 3</t>
  </si>
  <si>
    <t>Lane 4</t>
  </si>
  <si>
    <t>Lane 5</t>
  </si>
  <si>
    <t>Lane 6</t>
  </si>
  <si>
    <t>Yeovil</t>
  </si>
  <si>
    <t>Exeter</t>
  </si>
  <si>
    <t>4x100m</t>
  </si>
  <si>
    <t>Medley Relay</t>
  </si>
  <si>
    <t>SW+U17W</t>
  </si>
  <si>
    <t>SM+U20M</t>
  </si>
  <si>
    <t>Javelin</t>
  </si>
  <si>
    <t>Long Jump</t>
  </si>
  <si>
    <t>High Jump</t>
  </si>
  <si>
    <t>Shot</t>
  </si>
  <si>
    <t>Discus</t>
  </si>
  <si>
    <t>Triple Jump</t>
  </si>
  <si>
    <t>800m_SM</t>
  </si>
  <si>
    <t>800m_U20M</t>
  </si>
  <si>
    <t>800m_U17M</t>
  </si>
  <si>
    <t>800m_U15B</t>
  </si>
  <si>
    <t>800m_SW</t>
  </si>
  <si>
    <t>800m_U17W</t>
  </si>
  <si>
    <t>800m_U13G</t>
  </si>
  <si>
    <t>100m_SM</t>
  </si>
  <si>
    <t>100m_U20M</t>
  </si>
  <si>
    <t>100m_U17M</t>
  </si>
  <si>
    <t>100m_U15B</t>
  </si>
  <si>
    <t>100m_U13B</t>
  </si>
  <si>
    <t>100m_SW</t>
  </si>
  <si>
    <t>100m_U17W</t>
  </si>
  <si>
    <t>100m_U15G</t>
  </si>
  <si>
    <t>100m_U13G</t>
  </si>
  <si>
    <t>400m_SM</t>
  </si>
  <si>
    <t>400m_U20M</t>
  </si>
  <si>
    <t>400m_U17M</t>
  </si>
  <si>
    <t>400m_SW</t>
  </si>
  <si>
    <t>300m_U15B</t>
  </si>
  <si>
    <t>300m_U17W</t>
  </si>
  <si>
    <t>300m_U15G</t>
  </si>
  <si>
    <t>110mH_SM</t>
  </si>
  <si>
    <t>110mH_U20M</t>
  </si>
  <si>
    <t>100mH_U17M</t>
  </si>
  <si>
    <t>100mH_SW</t>
  </si>
  <si>
    <t>80mH_U15B</t>
  </si>
  <si>
    <t>80mH_U17W</t>
  </si>
  <si>
    <t>75mH_U13B</t>
  </si>
  <si>
    <t>75mH_U15G</t>
  </si>
  <si>
    <t>70mH_U13G</t>
  </si>
  <si>
    <t>200m_SM</t>
  </si>
  <si>
    <t>200m_U20M</t>
  </si>
  <si>
    <t>200m_U17M</t>
  </si>
  <si>
    <t>200m_U15B</t>
  </si>
  <si>
    <t>200m_U13B</t>
  </si>
  <si>
    <t>200m_SW</t>
  </si>
  <si>
    <t>200m_U17W</t>
  </si>
  <si>
    <t>200m_U15G</t>
  </si>
  <si>
    <t>200m_U13G</t>
  </si>
  <si>
    <t>4x100m_U17M</t>
  </si>
  <si>
    <t>4x100m_U15B</t>
  </si>
  <si>
    <t>4x100m_U13B</t>
  </si>
  <si>
    <t>4x100m_U15G</t>
  </si>
  <si>
    <t>4x100m_U13G</t>
  </si>
  <si>
    <t>Medley Relay_SW+U17W</t>
  </si>
  <si>
    <t>Medley Relay_SM+U20M</t>
  </si>
  <si>
    <t>Javelin_SM</t>
  </si>
  <si>
    <t>Javelin_U20M</t>
  </si>
  <si>
    <t>Javelin_U17M</t>
  </si>
  <si>
    <t>Javelin_U15B</t>
  </si>
  <si>
    <t>Javelin_U13B</t>
  </si>
  <si>
    <t>Javelin_SW</t>
  </si>
  <si>
    <t>Javelin_U17W</t>
  </si>
  <si>
    <t>Javelin_U15G</t>
  </si>
  <si>
    <t>Javelin_U13G</t>
  </si>
  <si>
    <t>Long Jump_SM</t>
  </si>
  <si>
    <t>Long Jump_U20M</t>
  </si>
  <si>
    <t>Long Jump_U17M</t>
  </si>
  <si>
    <t>Long Jump_U15B</t>
  </si>
  <si>
    <t>Long Jump_U13B</t>
  </si>
  <si>
    <t>Long Jump_SW</t>
  </si>
  <si>
    <t>Long Jump_U17W</t>
  </si>
  <si>
    <t>Long Jump_U15G</t>
  </si>
  <si>
    <t>Long Jump_U13G</t>
  </si>
  <si>
    <t>High Jump_SM</t>
  </si>
  <si>
    <t>High Jump_U20M</t>
  </si>
  <si>
    <t>High Jump_U17M</t>
  </si>
  <si>
    <t>High Jump_U15B</t>
  </si>
  <si>
    <t>High Jump_U13B</t>
  </si>
  <si>
    <t>High Jump_SW</t>
  </si>
  <si>
    <t>High Jump_U17W</t>
  </si>
  <si>
    <t>High Jump_U15G</t>
  </si>
  <si>
    <t>High Jump_U13G</t>
  </si>
  <si>
    <t>Shot_SM</t>
  </si>
  <si>
    <t>Shot_U20M</t>
  </si>
  <si>
    <t>Shot_U17M</t>
  </si>
  <si>
    <t>Shot_U15B</t>
  </si>
  <si>
    <t>Shot_SW</t>
  </si>
  <si>
    <t>Shot_U17W</t>
  </si>
  <si>
    <t>Shot_U15G</t>
  </si>
  <si>
    <t>Discus_SM</t>
  </si>
  <si>
    <t>Discus_U20M</t>
  </si>
  <si>
    <t>Discus_U17M</t>
  </si>
  <si>
    <t>Discus_U15B</t>
  </si>
  <si>
    <t>Discus_SW</t>
  </si>
  <si>
    <t>Discus_U17W</t>
  </si>
  <si>
    <t>Discus_U15G</t>
  </si>
  <si>
    <t>Triple Jump_SM</t>
  </si>
  <si>
    <t>Triple Jump_U20M</t>
  </si>
  <si>
    <t>Triple Jump_U17M</t>
  </si>
  <si>
    <t>Triple Jump_U15B</t>
  </si>
  <si>
    <t>Triple Jump_SW</t>
  </si>
  <si>
    <t>Triple Jump_U17W</t>
  </si>
  <si>
    <t>_</t>
  </si>
  <si>
    <t>HEIGHT SCORE CARD</t>
  </si>
  <si>
    <t>Time:</t>
  </si>
  <si>
    <t>Venue</t>
  </si>
  <si>
    <t>Meeting</t>
  </si>
  <si>
    <t>Event:</t>
  </si>
  <si>
    <t>Event No.</t>
  </si>
  <si>
    <t>Standard:</t>
  </si>
  <si>
    <t>Start Ht:</t>
  </si>
  <si>
    <t>Competition Order</t>
  </si>
  <si>
    <t>Competitor's Number</t>
  </si>
  <si>
    <t>Name</t>
  </si>
  <si>
    <t>Club</t>
  </si>
  <si>
    <t>Starting Height</t>
  </si>
  <si>
    <t>Metres</t>
  </si>
  <si>
    <t>Best Performance</t>
  </si>
  <si>
    <t>Trials at Height Cleared</t>
  </si>
  <si>
    <t>Total Failures</t>
  </si>
  <si>
    <t>Final Position</t>
  </si>
  <si>
    <t>Judges</t>
  </si>
  <si>
    <t>Place</t>
  </si>
  <si>
    <t>Num</t>
  </si>
  <si>
    <t>1st</t>
  </si>
  <si>
    <t>9th</t>
  </si>
  <si>
    <t>2nd</t>
  </si>
  <si>
    <t>10th</t>
  </si>
  <si>
    <t>3rd</t>
  </si>
  <si>
    <t>11th</t>
  </si>
  <si>
    <t>4th</t>
  </si>
  <si>
    <t>12th</t>
  </si>
  <si>
    <t>5th</t>
  </si>
  <si>
    <t>13th</t>
  </si>
  <si>
    <t>6th</t>
  </si>
  <si>
    <t>14th</t>
  </si>
  <si>
    <t>Referee</t>
  </si>
  <si>
    <t>7th</t>
  </si>
  <si>
    <t>15th</t>
  </si>
  <si>
    <t>8th</t>
  </si>
  <si>
    <t>16th</t>
  </si>
  <si>
    <t>Date</t>
  </si>
  <si>
    <t>DISTANCE SCORE CARD</t>
  </si>
  <si>
    <t>Record:</t>
  </si>
  <si>
    <t>FIRST</t>
  </si>
  <si>
    <t>SECOND</t>
  </si>
  <si>
    <t>THIRD</t>
  </si>
  <si>
    <t>Best of</t>
  </si>
  <si>
    <t>Position after three trials</t>
  </si>
  <si>
    <t>FOURTH</t>
  </si>
  <si>
    <t>FIFTH</t>
  </si>
  <si>
    <t>SIXTH</t>
  </si>
  <si>
    <t>BEST</t>
  </si>
  <si>
    <t>trial</t>
  </si>
  <si>
    <t>three trials</t>
  </si>
  <si>
    <t>of all trials</t>
  </si>
  <si>
    <t>RESULT</t>
  </si>
  <si>
    <t>I S Humphreys 2004</t>
  </si>
  <si>
    <t>Take-Off Board</t>
  </si>
  <si>
    <t>5th August 2018</t>
  </si>
  <si>
    <t>Braunton</t>
  </si>
  <si>
    <t>SWAL Cup</t>
  </si>
  <si>
    <t>RELAYS</t>
  </si>
  <si>
    <t>Totals</t>
  </si>
  <si>
    <t>TOTALS</t>
  </si>
  <si>
    <t>Men/U20M</t>
  </si>
  <si>
    <t xml:space="preserve">5x5mins </t>
  </si>
  <si>
    <t>U17M+U20M+SM</t>
  </si>
  <si>
    <t>Event Allocations</t>
  </si>
  <si>
    <t>EXETER</t>
  </si>
  <si>
    <t>TAUNTON</t>
  </si>
  <si>
    <t>YEOVIL</t>
  </si>
  <si>
    <t>NEWTON ABBOT</t>
  </si>
  <si>
    <t>ARMADA</t>
  </si>
  <si>
    <t>-</t>
  </si>
  <si>
    <t>L</t>
  </si>
  <si>
    <t>Hurdles+SC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</si>
</sst>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6"/>
      <color indexed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darkUp"/>
    </fill>
    <fill>
      <patternFill patternType="solid">
        <fgColor rgb="FFFFC00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Border="1"/>
    <xf numFmtId="0" fontId="4" fillId="0" borderId="0" xfId="0" applyFont="1"/>
    <xf numFmtId="2" fontId="4" fillId="0" borderId="0" xfId="0" applyNumberFormat="1" applyFont="1"/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/>
    <xf numFmtId="2" fontId="4" fillId="0" borderId="7" xfId="0" applyNumberFormat="1" applyFont="1" applyBorder="1"/>
    <xf numFmtId="0" fontId="0" fillId="0" borderId="7" xfId="0" applyBorder="1"/>
    <xf numFmtId="2" fontId="4" fillId="0" borderId="8" xfId="0" applyNumberFormat="1" applyFont="1" applyBorder="1"/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/>
    <xf numFmtId="2" fontId="4" fillId="0" borderId="11" xfId="0" applyNumberFormat="1" applyFont="1" applyBorder="1"/>
    <xf numFmtId="0" fontId="5" fillId="0" borderId="10" xfId="0" applyFont="1" applyBorder="1"/>
    <xf numFmtId="0" fontId="0" fillId="0" borderId="11" xfId="0" applyBorder="1"/>
    <xf numFmtId="2" fontId="4" fillId="0" borderId="12" xfId="0" applyNumberFormat="1" applyFont="1" applyBorder="1"/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/>
    <xf numFmtId="2" fontId="4" fillId="0" borderId="0" xfId="0" applyNumberFormat="1" applyFont="1" applyBorder="1"/>
    <xf numFmtId="0" fontId="0" fillId="0" borderId="0" xfId="0" applyBorder="1"/>
    <xf numFmtId="2" fontId="4" fillId="0" borderId="15" xfId="0" applyNumberFormat="1" applyFont="1" applyBorder="1"/>
    <xf numFmtId="2" fontId="4" fillId="0" borderId="16" xfId="0" applyNumberFormat="1" applyFont="1" applyBorder="1" applyAlignment="1">
      <alignment horizontal="center"/>
    </xf>
    <xf numFmtId="2" fontId="4" fillId="0" borderId="17" xfId="0" applyNumberFormat="1" applyFont="1" applyBorder="1"/>
    <xf numFmtId="2" fontId="4" fillId="0" borderId="18" xfId="0" applyNumberFormat="1" applyFont="1" applyBorder="1"/>
    <xf numFmtId="0" fontId="4" fillId="0" borderId="17" xfId="0" applyFont="1" applyBorder="1"/>
    <xf numFmtId="0" fontId="0" fillId="0" borderId="18" xfId="0" applyBorder="1"/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/>
    <xf numFmtId="2" fontId="4" fillId="0" borderId="17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4" fillId="0" borderId="18" xfId="0" applyFont="1" applyBorder="1"/>
    <xf numFmtId="0" fontId="4" fillId="0" borderId="15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15" xfId="0" applyFont="1" applyBorder="1"/>
    <xf numFmtId="2" fontId="4" fillId="0" borderId="14" xfId="0" applyNumberFormat="1" applyFont="1" applyBorder="1" applyAlignment="1">
      <alignment horizontal="center"/>
    </xf>
    <xf numFmtId="0" fontId="5" fillId="0" borderId="14" xfId="0" applyFont="1" applyBorder="1"/>
    <xf numFmtId="0" fontId="4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0" xfId="0" applyFont="1" applyBorder="1"/>
    <xf numFmtId="0" fontId="4" fillId="0" borderId="14" xfId="0" applyFont="1" applyBorder="1"/>
    <xf numFmtId="0" fontId="0" fillId="0" borderId="10" xfId="0" applyBorder="1"/>
    <xf numFmtId="0" fontId="6" fillId="0" borderId="10" xfId="0" applyFont="1" applyBorder="1"/>
    <xf numFmtId="2" fontId="4" fillId="0" borderId="17" xfId="0" applyNumberFormat="1" applyFont="1" applyFill="1" applyBorder="1" applyAlignment="1">
      <alignment horizontal="center"/>
    </xf>
    <xf numFmtId="2" fontId="4" fillId="0" borderId="18" xfId="0" applyNumberFormat="1" applyFont="1" applyFill="1" applyBorder="1"/>
    <xf numFmtId="0" fontId="4" fillId="0" borderId="17" xfId="0" applyFont="1" applyFill="1" applyBorder="1"/>
    <xf numFmtId="0" fontId="5" fillId="0" borderId="18" xfId="0" applyFont="1" applyBorder="1"/>
    <xf numFmtId="2" fontId="4" fillId="0" borderId="11" xfId="0" applyNumberFormat="1" applyFont="1" applyFill="1" applyBorder="1"/>
    <xf numFmtId="0" fontId="4" fillId="0" borderId="10" xfId="0" applyFont="1" applyFill="1" applyBorder="1"/>
    <xf numFmtId="2" fontId="4" fillId="0" borderId="8" xfId="0" applyNumberFormat="1" applyFont="1" applyBorder="1" applyAlignment="1">
      <alignment horizontal="centerContinuous"/>
    </xf>
    <xf numFmtId="2" fontId="4" fillId="0" borderId="0" xfId="0" applyNumberFormat="1" applyFont="1" applyBorder="1" applyAlignment="1">
      <alignment horizontal="centerContinuous"/>
    </xf>
    <xf numFmtId="2" fontId="4" fillId="0" borderId="13" xfId="0" applyNumberFormat="1" applyFont="1" applyBorder="1"/>
    <xf numFmtId="2" fontId="4" fillId="0" borderId="19" xfId="0" applyNumberFormat="1" applyFont="1" applyBorder="1"/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8" xfId="0" applyFont="1" applyBorder="1" applyAlignment="1">
      <alignment horizontal="center"/>
    </xf>
    <xf numFmtId="2" fontId="4" fillId="0" borderId="29" xfId="0" applyNumberFormat="1" applyFont="1" applyBorder="1"/>
    <xf numFmtId="2" fontId="4" fillId="0" borderId="30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0" fillId="0" borderId="0" xfId="0" applyNumberFormat="1"/>
    <xf numFmtId="2" fontId="4" fillId="3" borderId="25" xfId="0" applyNumberFormat="1" applyFont="1" applyFill="1" applyBorder="1" applyAlignment="1">
      <alignment horizontal="center"/>
    </xf>
    <xf numFmtId="2" fontId="4" fillId="3" borderId="28" xfId="0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2" fontId="4" fillId="4" borderId="25" xfId="0" applyNumberFormat="1" applyFont="1" applyFill="1" applyBorder="1" applyAlignment="1">
      <alignment horizontal="center"/>
    </xf>
    <xf numFmtId="2" fontId="4" fillId="4" borderId="28" xfId="0" applyNumberFormat="1" applyFont="1" applyFill="1" applyBorder="1" applyAlignment="1">
      <alignment horizontal="center"/>
    </xf>
    <xf numFmtId="2" fontId="4" fillId="5" borderId="27" xfId="0" applyNumberFormat="1" applyFont="1" applyFill="1" applyBorder="1" applyAlignment="1">
      <alignment horizontal="center"/>
    </xf>
    <xf numFmtId="2" fontId="4" fillId="5" borderId="28" xfId="0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2" fontId="4" fillId="4" borderId="26" xfId="0" applyNumberFormat="1" applyFont="1" applyFill="1" applyBorder="1" applyAlignment="1">
      <alignment horizontal="center"/>
    </xf>
    <xf numFmtId="2" fontId="4" fillId="4" borderId="23" xfId="0" applyNumberFormat="1" applyFont="1" applyFill="1" applyBorder="1" applyAlignment="1">
      <alignment horizontal="center"/>
    </xf>
    <xf numFmtId="2" fontId="4" fillId="5" borderId="26" xfId="0" applyNumberFormat="1" applyFont="1" applyFill="1" applyBorder="1" applyAlignment="1">
      <alignment horizontal="center"/>
    </xf>
    <xf numFmtId="2" fontId="4" fillId="5" borderId="23" xfId="0" applyNumberFormat="1" applyFont="1" applyFill="1" applyBorder="1" applyAlignment="1">
      <alignment horizontal="center"/>
    </xf>
    <xf numFmtId="2" fontId="4" fillId="5" borderId="25" xfId="0" applyNumberFormat="1" applyFont="1" applyFill="1" applyBorder="1" applyAlignment="1">
      <alignment horizontal="center"/>
    </xf>
    <xf numFmtId="0" fontId="0" fillId="0" borderId="32" xfId="0" applyBorder="1"/>
    <xf numFmtId="0" fontId="0" fillId="0" borderId="32" xfId="0" applyBorder="1" applyAlignment="1"/>
    <xf numFmtId="0" fontId="12" fillId="0" borderId="0" xfId="0" applyFont="1"/>
    <xf numFmtId="0" fontId="0" fillId="0" borderId="0" xfId="0" applyAlignment="1"/>
    <xf numFmtId="0" fontId="9" fillId="0" borderId="44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9" fillId="0" borderId="61" xfId="0" applyFont="1" applyBorder="1" applyAlignment="1">
      <alignment horizontal="left" vertical="center" indent="1"/>
    </xf>
    <xf numFmtId="0" fontId="9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 indent="1"/>
    </xf>
    <xf numFmtId="0" fontId="14" fillId="0" borderId="64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0" fillId="0" borderId="62" xfId="0" applyBorder="1" applyAlignment="1">
      <alignment horizontal="left" vertical="center" indent="1"/>
    </xf>
    <xf numFmtId="0" fontId="0" fillId="0" borderId="63" xfId="0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ill="1" applyBorder="1" applyAlignment="1">
      <alignment horizontal="left" vertical="center" indent="1"/>
    </xf>
    <xf numFmtId="0" fontId="0" fillId="0" borderId="62" xfId="0" applyFill="1" applyBorder="1" applyAlignment="1">
      <alignment horizontal="left" vertical="center" indent="1"/>
    </xf>
    <xf numFmtId="0" fontId="0" fillId="6" borderId="32" xfId="0" applyFill="1" applyBorder="1" applyAlignment="1">
      <alignment horizontal="left" vertical="center" indent="1"/>
    </xf>
    <xf numFmtId="0" fontId="0" fillId="6" borderId="62" xfId="0" applyFill="1" applyBorder="1" applyAlignment="1">
      <alignment horizontal="left" vertical="center" indent="1"/>
    </xf>
    <xf numFmtId="0" fontId="17" fillId="0" borderId="0" xfId="0" applyFont="1"/>
    <xf numFmtId="0" fontId="5" fillId="0" borderId="71" xfId="0" applyFont="1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1" fontId="0" fillId="0" borderId="77" xfId="0" applyNumberForma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78" xfId="0" applyNumberFormat="1" applyBorder="1" applyAlignment="1">
      <alignment horizontal="center"/>
    </xf>
    <xf numFmtId="1" fontId="0" fillId="0" borderId="79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0" xfId="0" applyNumberFormat="1" applyBorder="1" applyAlignment="1">
      <alignment horizontal="center"/>
    </xf>
    <xf numFmtId="1" fontId="0" fillId="0" borderId="81" xfId="0" applyNumberFormat="1" applyBorder="1" applyAlignment="1">
      <alignment horizontal="center"/>
    </xf>
    <xf numFmtId="1" fontId="0" fillId="0" borderId="82" xfId="0" applyNumberFormat="1" applyBorder="1" applyAlignment="1">
      <alignment horizontal="center"/>
    </xf>
    <xf numFmtId="1" fontId="0" fillId="0" borderId="83" xfId="0" applyNumberFormat="1" applyBorder="1" applyAlignment="1">
      <alignment horizontal="center"/>
    </xf>
    <xf numFmtId="1" fontId="0" fillId="0" borderId="84" xfId="0" applyNumberFormat="1" applyBorder="1" applyAlignment="1">
      <alignment horizontal="center"/>
    </xf>
    <xf numFmtId="1" fontId="0" fillId="0" borderId="85" xfId="0" applyNumberFormat="1" applyBorder="1" applyAlignment="1">
      <alignment horizontal="center"/>
    </xf>
    <xf numFmtId="1" fontId="0" fillId="0" borderId="86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4" fillId="7" borderId="23" xfId="0" applyNumberFormat="1" applyFont="1" applyFill="1" applyBorder="1" applyAlignment="1">
      <alignment horizontal="center"/>
    </xf>
    <xf numFmtId="2" fontId="4" fillId="7" borderId="25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  <xf numFmtId="2" fontId="4" fillId="7" borderId="26" xfId="0" applyNumberFormat="1" applyFont="1" applyFill="1" applyBorder="1" applyAlignment="1">
      <alignment horizontal="center"/>
    </xf>
    <xf numFmtId="2" fontId="4" fillId="7" borderId="28" xfId="0" applyNumberFormat="1" applyFont="1" applyFill="1" applyBorder="1" applyAlignment="1">
      <alignment horizontal="center"/>
    </xf>
    <xf numFmtId="2" fontId="4" fillId="7" borderId="27" xfId="0" applyNumberFormat="1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29" xfId="0" applyNumberFormat="1" applyFont="1" applyFill="1" applyBorder="1"/>
    <xf numFmtId="2" fontId="4" fillId="0" borderId="31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87" xfId="0" applyNumberFormat="1" applyFont="1" applyFill="1" applyBorder="1" applyAlignment="1">
      <alignment horizontal="center"/>
    </xf>
    <xf numFmtId="2" fontId="4" fillId="0" borderId="88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4" fillId="2" borderId="87" xfId="0" applyNumberFormat="1" applyFont="1" applyFill="1" applyBorder="1" applyAlignment="1">
      <alignment horizontal="center"/>
    </xf>
    <xf numFmtId="2" fontId="4" fillId="2" borderId="88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7" borderId="0" xfId="0" applyNumberFormat="1" applyFont="1" applyFill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48" xfId="0" applyFont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4" fillId="0" borderId="63" xfId="0" applyFont="1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5" fillId="0" borderId="41" xfId="0" applyFont="1" applyBorder="1" applyAlignment="1">
      <alignment horizontal="center" vertical="center" textRotation="90" wrapText="1"/>
    </xf>
    <xf numFmtId="0" fontId="5" fillId="0" borderId="52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textRotation="90" wrapText="1"/>
    </xf>
    <xf numFmtId="0" fontId="5" fillId="0" borderId="42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8" fillId="0" borderId="32" xfId="0" applyFont="1" applyBorder="1" applyAlignment="1">
      <alignment horizontal="left" vertical="center"/>
    </xf>
    <xf numFmtId="2" fontId="10" fillId="0" borderId="33" xfId="0" applyNumberFormat="1" applyFont="1" applyBorder="1" applyAlignment="1">
      <alignment horizontal="left"/>
    </xf>
    <xf numFmtId="2" fontId="10" fillId="0" borderId="34" xfId="0" applyNumberFormat="1" applyFont="1" applyBorder="1" applyAlignment="1">
      <alignment horizontal="left"/>
    </xf>
    <xf numFmtId="2" fontId="10" fillId="0" borderId="35" xfId="0" applyNumberFormat="1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2" fontId="9" fillId="0" borderId="33" xfId="0" applyNumberFormat="1" applyFont="1" applyBorder="1" applyAlignment="1">
      <alignment horizontal="left"/>
    </xf>
    <xf numFmtId="2" fontId="9" fillId="0" borderId="34" xfId="0" applyNumberFormat="1" applyFont="1" applyBorder="1" applyAlignment="1">
      <alignment horizontal="left"/>
    </xf>
    <xf numFmtId="2" fontId="9" fillId="0" borderId="35" xfId="0" applyNumberFormat="1" applyFont="1" applyBorder="1" applyAlignment="1">
      <alignment horizontal="left"/>
    </xf>
    <xf numFmtId="0" fontId="4" fillId="0" borderId="68" xfId="0" applyFont="1" applyBorder="1" applyAlignment="1">
      <alignment horizontal="right"/>
    </xf>
    <xf numFmtId="0" fontId="17" fillId="0" borderId="67" xfId="0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2" fillId="0" borderId="0" xfId="0" applyFont="1" applyAlignment="1">
      <alignment horizontal="left"/>
    </xf>
    <xf numFmtId="0" fontId="1" fillId="6" borderId="32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70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42" xfId="0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 vertical="center" textRotation="90" wrapText="1"/>
    </xf>
    <xf numFmtId="0" fontId="5" fillId="6" borderId="32" xfId="0" applyFont="1" applyFill="1" applyBorder="1" applyAlignment="1">
      <alignment horizontal="center" vertical="center" textRotation="90" wrapText="1"/>
    </xf>
    <xf numFmtId="2" fontId="10" fillId="0" borderId="34" xfId="0" applyNumberFormat="1" applyFont="1" applyBorder="1" applyAlignment="1">
      <alignment horizontal="left" vertical="center"/>
    </xf>
    <xf numFmtId="2" fontId="10" fillId="0" borderId="35" xfId="0" applyNumberFormat="1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2" fontId="10" fillId="0" borderId="33" xfId="0" applyNumberFormat="1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ff\Downloads\SW%20Cup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3G"/>
      <sheetName val="U13B"/>
      <sheetName val="U15G"/>
      <sheetName val="U15B"/>
      <sheetName val="U17W"/>
      <sheetName val="U17M"/>
      <sheetName val="U20M"/>
      <sheetName val="SW"/>
      <sheetName val="SM"/>
      <sheetName val="Team Results"/>
      <sheetName val="Control"/>
      <sheetName val="competitors"/>
      <sheetName val="U13G (NS)"/>
      <sheetName val="U13B (NS)"/>
      <sheetName val="U15G (NS)"/>
      <sheetName val="U15B (NS)"/>
      <sheetName val="U17W (NS)"/>
      <sheetName val="U17M (NS)"/>
      <sheetName val="U20M (NS)"/>
      <sheetName val="SW (NS)"/>
      <sheetName val="SM (NS)"/>
      <sheetName val="Module1"/>
      <sheetName val="Module2"/>
    </sheetNames>
    <sheetDataSet>
      <sheetData sheetId="0">
        <row r="115"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W115" t="str">
            <v>0</v>
          </cell>
        </row>
      </sheetData>
      <sheetData sheetId="1">
        <row r="115">
          <cell r="Q115" t="str">
            <v>6</v>
          </cell>
          <cell r="S115" t="str">
            <v>0</v>
          </cell>
          <cell r="T115" t="str">
            <v>0</v>
          </cell>
          <cell r="W115" t="str">
            <v>0</v>
          </cell>
        </row>
      </sheetData>
      <sheetData sheetId="2">
        <row r="115">
          <cell r="Q115" t="str">
            <v>6</v>
          </cell>
        </row>
      </sheetData>
      <sheetData sheetId="3">
        <row r="115">
          <cell r="Q115" t="str">
            <v>6</v>
          </cell>
          <cell r="R115" t="str">
            <v>0</v>
          </cell>
          <cell r="T115" t="str">
            <v>5</v>
          </cell>
          <cell r="W115" t="str">
            <v>0</v>
          </cell>
        </row>
      </sheetData>
      <sheetData sheetId="4" refreshError="1"/>
      <sheetData sheetId="5">
        <row r="115">
          <cell r="P115" t="str">
            <v>0</v>
          </cell>
          <cell r="Q115" t="str">
            <v>0</v>
          </cell>
          <cell r="S115" t="str">
            <v>0</v>
          </cell>
        </row>
      </sheetData>
      <sheetData sheetId="6" refreshError="1"/>
      <sheetData sheetId="7">
        <row r="115">
          <cell r="P115" t="str">
            <v>0</v>
          </cell>
          <cell r="Q115" t="str">
            <v>0</v>
          </cell>
          <cell r="R115" t="str">
            <v>0</v>
          </cell>
          <cell r="W115" t="str">
            <v>0</v>
          </cell>
        </row>
      </sheetData>
      <sheetData sheetId="8">
        <row r="115"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112"/>
  <sheetViews>
    <sheetView zoomScaleNormal="100" workbookViewId="0">
      <selection activeCell="P14" sqref="P14"/>
    </sheetView>
  </sheetViews>
  <sheetFormatPr defaultRowHeight="12.75" x14ac:dyDescent="0.2"/>
  <cols>
    <col min="1" max="1" width="7.7109375" customWidth="1"/>
    <col min="2" max="13" width="7.42578125" customWidth="1"/>
    <col min="14" max="14" width="10.7109375" customWidth="1"/>
  </cols>
  <sheetData>
    <row r="3" spans="1:21" s="2" customFormat="1" ht="14.1" customHeight="1" thickBot="1" x14ac:dyDescent="0.25">
      <c r="A3" s="1">
        <v>2019</v>
      </c>
      <c r="B3" s="1"/>
      <c r="C3" s="1"/>
      <c r="D3" s="1" t="s">
        <v>0</v>
      </c>
      <c r="E3" s="1"/>
      <c r="F3" s="1"/>
      <c r="G3" s="1"/>
      <c r="H3" s="1"/>
      <c r="I3" s="1"/>
      <c r="J3" s="1"/>
      <c r="K3" s="1"/>
      <c r="L3" s="1"/>
      <c r="M3" s="1"/>
    </row>
    <row r="4" spans="1:21" ht="14.1" customHeight="1" thickBot="1" x14ac:dyDescent="0.25">
      <c r="A4" s="3" t="s">
        <v>1</v>
      </c>
      <c r="B4" s="4"/>
      <c r="C4" s="5"/>
      <c r="D4" s="5" t="s">
        <v>2</v>
      </c>
      <c r="E4" s="6"/>
      <c r="F4" s="4" t="s">
        <v>3</v>
      </c>
      <c r="G4" s="5"/>
      <c r="H4" s="5"/>
      <c r="I4" s="4" t="s">
        <v>4</v>
      </c>
      <c r="J4" s="5"/>
      <c r="K4" s="7"/>
      <c r="L4" s="7"/>
      <c r="M4" s="6"/>
      <c r="N4" s="8"/>
      <c r="O4" s="8"/>
      <c r="P4" s="8"/>
      <c r="Q4" s="8"/>
      <c r="R4" s="8"/>
      <c r="S4" s="8"/>
      <c r="T4" s="8"/>
      <c r="U4" s="8"/>
    </row>
    <row r="5" spans="1:21" ht="14.1" customHeight="1" x14ac:dyDescent="0.2">
      <c r="A5" s="10">
        <v>11.2</v>
      </c>
      <c r="B5" s="11"/>
      <c r="C5" s="12"/>
      <c r="D5" s="12" t="s">
        <v>5</v>
      </c>
      <c r="E5" s="12"/>
      <c r="F5" s="11" t="s">
        <v>102</v>
      </c>
      <c r="G5" s="12"/>
      <c r="H5" s="12"/>
      <c r="I5" s="11" t="s">
        <v>7</v>
      </c>
      <c r="J5" s="12"/>
      <c r="K5" s="13"/>
      <c r="L5" s="13"/>
      <c r="M5" s="14"/>
      <c r="N5" s="8"/>
      <c r="O5" s="8"/>
      <c r="P5" s="8"/>
      <c r="Q5" s="8"/>
      <c r="R5" s="8"/>
      <c r="S5" s="8"/>
      <c r="T5" s="8"/>
      <c r="U5" s="8"/>
    </row>
    <row r="6" spans="1:21" ht="14.1" customHeight="1" x14ac:dyDescent="0.2">
      <c r="A6" s="15">
        <v>11.3</v>
      </c>
      <c r="B6" s="16"/>
      <c r="C6" s="23"/>
      <c r="D6" s="23" t="s">
        <v>5</v>
      </c>
      <c r="E6" s="17"/>
      <c r="F6" s="22" t="s">
        <v>6</v>
      </c>
      <c r="G6" s="17"/>
      <c r="H6" s="17"/>
      <c r="I6" s="22" t="s">
        <v>7</v>
      </c>
      <c r="J6" s="17"/>
      <c r="K6" s="19"/>
      <c r="L6" s="19"/>
      <c r="M6" s="20"/>
      <c r="N6" s="8"/>
      <c r="O6" s="8"/>
      <c r="P6" s="8"/>
      <c r="Q6" s="8"/>
      <c r="R6" s="8"/>
      <c r="S6" s="8"/>
      <c r="T6" s="8"/>
      <c r="U6" s="8"/>
    </row>
    <row r="7" spans="1:21" ht="14.1" customHeight="1" x14ac:dyDescent="0.2">
      <c r="A7" s="21">
        <v>11.4</v>
      </c>
      <c r="B7" s="22"/>
      <c r="C7" s="23"/>
      <c r="D7" s="23" t="s">
        <v>8</v>
      </c>
      <c r="E7" s="23"/>
      <c r="F7" s="22" t="s">
        <v>9</v>
      </c>
      <c r="G7" s="23"/>
      <c r="H7" s="23"/>
      <c r="I7" s="22" t="s">
        <v>10</v>
      </c>
      <c r="J7" s="23"/>
      <c r="K7" s="24"/>
      <c r="L7" s="24"/>
      <c r="M7" s="25"/>
      <c r="N7" s="8"/>
      <c r="O7" s="9"/>
      <c r="P7" s="9"/>
      <c r="Q7" s="9"/>
      <c r="R7" s="9"/>
      <c r="S7" s="9"/>
      <c r="T7" s="8"/>
      <c r="U7" s="8"/>
    </row>
    <row r="8" spans="1:21" ht="14.1" customHeight="1" x14ac:dyDescent="0.2">
      <c r="A8" s="15"/>
      <c r="B8" s="16"/>
      <c r="C8" s="17"/>
      <c r="D8" s="17"/>
      <c r="E8" s="17"/>
      <c r="F8" s="16" t="s">
        <v>11</v>
      </c>
      <c r="G8" s="17"/>
      <c r="H8" s="17"/>
      <c r="I8" s="18"/>
      <c r="J8" s="17"/>
      <c r="K8" s="19"/>
      <c r="L8" s="19"/>
      <c r="M8" s="20"/>
      <c r="N8" s="9"/>
      <c r="O8" s="9"/>
      <c r="P8" s="9"/>
      <c r="Q8" s="9"/>
      <c r="R8" s="9"/>
      <c r="S8" s="9"/>
      <c r="T8" s="8"/>
      <c r="U8" s="8"/>
    </row>
    <row r="9" spans="1:21" ht="14.1" customHeight="1" x14ac:dyDescent="0.2">
      <c r="A9" s="21">
        <v>12.1</v>
      </c>
      <c r="B9" s="22"/>
      <c r="C9" s="23"/>
      <c r="D9" s="23" t="s">
        <v>12</v>
      </c>
      <c r="E9" s="23"/>
      <c r="F9" s="22" t="s">
        <v>13</v>
      </c>
      <c r="G9" s="23"/>
      <c r="H9" s="23"/>
      <c r="I9" s="22" t="s">
        <v>14</v>
      </c>
      <c r="J9" s="23"/>
      <c r="K9" s="24"/>
      <c r="L9" s="24"/>
      <c r="M9" s="25"/>
      <c r="N9" s="9"/>
      <c r="O9" s="9"/>
      <c r="P9" s="9"/>
      <c r="Q9" s="9"/>
      <c r="R9" s="9"/>
      <c r="S9" s="9"/>
      <c r="T9" s="8"/>
      <c r="U9" s="8"/>
    </row>
    <row r="10" spans="1:21" ht="14.1" customHeight="1" x14ac:dyDescent="0.2">
      <c r="A10" s="21"/>
      <c r="B10" s="22"/>
      <c r="C10" s="23"/>
      <c r="D10" s="23"/>
      <c r="E10" s="23"/>
      <c r="F10" s="22" t="s">
        <v>15</v>
      </c>
      <c r="G10" s="23"/>
      <c r="H10" s="23"/>
      <c r="I10" s="22" t="s">
        <v>16</v>
      </c>
      <c r="J10" s="23"/>
      <c r="K10" s="24"/>
      <c r="L10" s="24"/>
      <c r="M10" s="20"/>
      <c r="N10" s="9"/>
      <c r="O10" s="9"/>
      <c r="P10" s="9"/>
      <c r="Q10" s="9"/>
      <c r="R10" s="9"/>
      <c r="S10" s="9"/>
      <c r="T10" s="8"/>
      <c r="U10" s="8"/>
    </row>
    <row r="11" spans="1:21" ht="14.1" customHeight="1" x14ac:dyDescent="0.2">
      <c r="A11" s="26">
        <v>12.55</v>
      </c>
      <c r="B11" s="27"/>
      <c r="C11" s="28"/>
      <c r="D11" s="28" t="s">
        <v>17</v>
      </c>
      <c r="E11" s="28"/>
      <c r="F11" s="29" t="s">
        <v>18</v>
      </c>
      <c r="G11" s="28"/>
      <c r="H11" s="28"/>
      <c r="I11" s="27" t="s">
        <v>19</v>
      </c>
      <c r="J11" s="28"/>
      <c r="K11" s="30"/>
      <c r="L11" s="30"/>
      <c r="M11" s="25"/>
      <c r="N11" s="9"/>
      <c r="O11" s="9"/>
      <c r="P11" s="9"/>
      <c r="Q11" s="9"/>
      <c r="R11" s="9"/>
      <c r="S11" s="9"/>
      <c r="T11" s="8"/>
      <c r="U11" s="8"/>
    </row>
    <row r="12" spans="1:21" ht="14.1" customHeight="1" x14ac:dyDescent="0.2">
      <c r="A12" s="31"/>
      <c r="B12" s="16"/>
      <c r="C12" s="17"/>
      <c r="D12" s="17"/>
      <c r="E12" s="17"/>
      <c r="F12" s="32"/>
      <c r="G12" s="17"/>
      <c r="H12" s="17"/>
      <c r="I12" s="16"/>
      <c r="J12" s="17"/>
      <c r="K12" s="19"/>
      <c r="L12" s="19"/>
      <c r="M12" s="20"/>
      <c r="N12" s="9"/>
      <c r="O12" s="9"/>
      <c r="P12" s="9"/>
      <c r="Q12" s="9"/>
      <c r="R12" s="9"/>
      <c r="S12" s="9"/>
      <c r="T12" s="8"/>
      <c r="U12" s="8"/>
    </row>
    <row r="13" spans="1:21" ht="14.1" customHeight="1" x14ac:dyDescent="0.2">
      <c r="A13" s="33">
        <v>13.1</v>
      </c>
      <c r="B13" s="34"/>
      <c r="C13" s="54"/>
      <c r="D13" s="28" t="s">
        <v>17</v>
      </c>
      <c r="E13" s="28"/>
      <c r="F13" s="29" t="s">
        <v>20</v>
      </c>
      <c r="G13" s="28"/>
      <c r="H13" s="28"/>
      <c r="I13" s="27" t="s">
        <v>19</v>
      </c>
      <c r="J13" s="28"/>
      <c r="K13" s="30"/>
      <c r="L13" s="30"/>
      <c r="M13" s="25"/>
      <c r="N13" s="9"/>
      <c r="O13" s="9"/>
      <c r="P13" s="9"/>
      <c r="Q13" s="9"/>
      <c r="R13" s="9"/>
      <c r="S13" s="9"/>
      <c r="T13" s="8"/>
      <c r="U13" s="8"/>
    </row>
    <row r="14" spans="1:21" ht="14.1" customHeight="1" x14ac:dyDescent="0.2">
      <c r="A14" s="35"/>
      <c r="B14" s="18"/>
      <c r="C14" s="36"/>
      <c r="D14" s="36"/>
      <c r="E14" s="36"/>
      <c r="F14" s="18"/>
      <c r="G14" s="36"/>
      <c r="H14" s="36"/>
      <c r="I14" s="18"/>
      <c r="J14" s="36"/>
      <c r="K14" s="19"/>
      <c r="L14" s="19"/>
      <c r="M14" s="37"/>
      <c r="N14" s="9"/>
      <c r="O14" s="9"/>
      <c r="P14" s="9"/>
      <c r="Q14" s="9"/>
      <c r="R14" s="9"/>
      <c r="S14" s="9"/>
      <c r="T14" s="8"/>
      <c r="U14" s="8"/>
    </row>
    <row r="15" spans="1:21" ht="14.1" customHeight="1" x14ac:dyDescent="0.2">
      <c r="A15" s="33">
        <v>13.25</v>
      </c>
      <c r="B15" s="34"/>
      <c r="C15" s="54"/>
      <c r="D15" s="28" t="s">
        <v>21</v>
      </c>
      <c r="E15" s="28"/>
      <c r="F15" s="29" t="s">
        <v>22</v>
      </c>
      <c r="G15" s="28"/>
      <c r="H15" s="28"/>
      <c r="I15" s="27" t="s">
        <v>23</v>
      </c>
      <c r="J15" s="28"/>
      <c r="K15" s="30"/>
      <c r="L15" s="30"/>
      <c r="M15" s="25"/>
      <c r="N15" s="9"/>
      <c r="O15" s="9"/>
      <c r="P15" s="9"/>
      <c r="Q15" s="9"/>
      <c r="R15" s="9"/>
      <c r="S15" s="9"/>
      <c r="T15" s="8"/>
      <c r="U15" s="8"/>
    </row>
    <row r="16" spans="1:21" ht="14.1" customHeight="1" x14ac:dyDescent="0.2">
      <c r="A16" s="31"/>
      <c r="B16" s="18"/>
      <c r="C16" s="36"/>
      <c r="D16" s="17"/>
      <c r="E16" s="17"/>
      <c r="F16" s="32"/>
      <c r="G16" s="17"/>
      <c r="H16" s="17"/>
      <c r="I16" s="16"/>
      <c r="J16" s="17"/>
      <c r="K16" s="19"/>
      <c r="L16" s="19"/>
      <c r="M16" s="20"/>
      <c r="N16" s="9"/>
      <c r="O16" s="9"/>
      <c r="P16" s="9"/>
      <c r="Q16" s="9"/>
      <c r="R16" s="9"/>
      <c r="S16" s="9"/>
      <c r="T16" s="8"/>
      <c r="U16" s="8"/>
    </row>
    <row r="17" spans="1:21" ht="14.1" customHeight="1" x14ac:dyDescent="0.2">
      <c r="A17" s="33">
        <v>13.45</v>
      </c>
      <c r="B17" s="34"/>
      <c r="C17" s="54"/>
      <c r="D17" s="38" t="s">
        <v>24</v>
      </c>
      <c r="E17" s="38"/>
      <c r="F17" s="29" t="s">
        <v>25</v>
      </c>
      <c r="G17" s="38"/>
      <c r="H17" s="38"/>
      <c r="I17" s="29" t="s">
        <v>26</v>
      </c>
      <c r="J17" s="38"/>
      <c r="K17" s="30"/>
      <c r="L17" s="30"/>
      <c r="M17" s="39"/>
      <c r="N17" s="9"/>
      <c r="O17" s="9"/>
      <c r="P17" s="9"/>
      <c r="Q17" s="9"/>
      <c r="R17" s="9"/>
      <c r="S17" s="9"/>
      <c r="T17" s="8"/>
      <c r="U17" s="8"/>
    </row>
    <row r="18" spans="1:21" ht="14.1" customHeight="1" x14ac:dyDescent="0.2">
      <c r="A18" s="31"/>
      <c r="B18" s="18"/>
      <c r="C18" s="36"/>
      <c r="D18" s="40"/>
      <c r="E18" s="40"/>
      <c r="F18" s="32"/>
      <c r="G18" s="40"/>
      <c r="H18" s="40"/>
      <c r="I18" s="32"/>
      <c r="J18" s="40"/>
      <c r="K18" s="19"/>
      <c r="L18" s="19"/>
      <c r="M18" s="41"/>
      <c r="N18" s="9"/>
      <c r="O18" s="9"/>
      <c r="P18" s="9"/>
      <c r="Q18" s="9"/>
      <c r="R18" s="9"/>
      <c r="S18" s="9"/>
      <c r="T18" s="8"/>
      <c r="U18" s="8"/>
    </row>
    <row r="19" spans="1:21" ht="14.1" customHeight="1" x14ac:dyDescent="0.2">
      <c r="A19" s="33">
        <v>13.5</v>
      </c>
      <c r="B19" s="27"/>
      <c r="C19" s="28"/>
      <c r="D19" s="28" t="s">
        <v>27</v>
      </c>
      <c r="E19" s="28"/>
      <c r="F19" s="27" t="s">
        <v>28</v>
      </c>
      <c r="G19" s="28"/>
      <c r="H19" s="28"/>
      <c r="I19" s="27" t="s">
        <v>29</v>
      </c>
      <c r="J19" s="38" t="s">
        <v>30</v>
      </c>
      <c r="K19" s="30"/>
      <c r="L19" s="30"/>
      <c r="M19" s="42"/>
      <c r="N19" s="9"/>
      <c r="O19" s="9"/>
      <c r="P19" s="9"/>
      <c r="Q19" s="9"/>
      <c r="R19" s="9"/>
      <c r="S19" s="9"/>
      <c r="T19" s="8"/>
      <c r="U19" s="8"/>
    </row>
    <row r="20" spans="1:21" ht="14.1" customHeight="1" x14ac:dyDescent="0.2">
      <c r="A20" s="31"/>
      <c r="B20" s="16"/>
      <c r="C20" s="17"/>
      <c r="D20" s="17"/>
      <c r="E20" s="17"/>
      <c r="F20" s="16"/>
      <c r="G20" s="17"/>
      <c r="H20" s="17"/>
      <c r="I20" s="16"/>
      <c r="J20" s="36"/>
      <c r="K20" s="19"/>
      <c r="L20" s="19"/>
      <c r="M20" s="37"/>
      <c r="N20" s="9"/>
      <c r="O20" s="9"/>
      <c r="P20" s="9"/>
      <c r="Q20" s="9"/>
      <c r="R20" s="9"/>
      <c r="S20" s="9"/>
      <c r="T20" s="8"/>
      <c r="U20" s="8"/>
    </row>
    <row r="21" spans="1:21" ht="14.1" customHeight="1" x14ac:dyDescent="0.2">
      <c r="A21" s="33">
        <v>14.05</v>
      </c>
      <c r="B21" s="27"/>
      <c r="C21" s="28"/>
      <c r="D21" s="28" t="s">
        <v>31</v>
      </c>
      <c r="E21" s="28"/>
      <c r="F21" s="27" t="s">
        <v>32</v>
      </c>
      <c r="G21" s="28"/>
      <c r="H21" s="28"/>
      <c r="I21" s="27" t="s">
        <v>33</v>
      </c>
      <c r="J21" s="28"/>
      <c r="K21" s="30"/>
      <c r="L21" s="30"/>
      <c r="M21" s="25"/>
      <c r="N21" s="9"/>
      <c r="O21" s="9"/>
      <c r="P21" s="9"/>
      <c r="Q21" s="9"/>
      <c r="R21" s="9"/>
      <c r="S21" s="9"/>
      <c r="T21" s="8"/>
      <c r="U21" s="8"/>
    </row>
    <row r="22" spans="1:21" ht="14.1" customHeight="1" x14ac:dyDescent="0.2">
      <c r="A22" s="31"/>
      <c r="B22" s="16"/>
      <c r="C22" s="17"/>
      <c r="D22" s="17"/>
      <c r="E22" s="17"/>
      <c r="F22" s="16"/>
      <c r="G22" s="17"/>
      <c r="H22" s="17"/>
      <c r="I22" s="16" t="s">
        <v>34</v>
      </c>
      <c r="J22" s="17"/>
      <c r="K22" s="19"/>
      <c r="L22" s="19"/>
      <c r="M22" s="20"/>
      <c r="N22" s="9"/>
      <c r="O22" s="9"/>
      <c r="P22" s="9"/>
      <c r="Q22" s="9"/>
      <c r="R22" s="9"/>
      <c r="S22" s="9"/>
      <c r="T22" s="8"/>
      <c r="U22" s="8"/>
    </row>
    <row r="23" spans="1:21" ht="14.1" customHeight="1" x14ac:dyDescent="0.2">
      <c r="A23" s="43">
        <v>14.1</v>
      </c>
      <c r="B23" s="22"/>
      <c r="C23" s="23"/>
      <c r="D23" s="23" t="s">
        <v>31</v>
      </c>
      <c r="E23" s="23"/>
      <c r="F23" s="22" t="s">
        <v>35</v>
      </c>
      <c r="G23" s="23"/>
      <c r="H23" s="23"/>
      <c r="I23" s="22" t="s">
        <v>36</v>
      </c>
      <c r="J23" s="23"/>
      <c r="K23" s="24"/>
      <c r="L23" s="24"/>
      <c r="M23" s="25"/>
      <c r="N23" s="9"/>
      <c r="O23" s="9"/>
      <c r="P23" s="9"/>
      <c r="Q23" s="9"/>
      <c r="R23" s="9"/>
      <c r="S23" s="9"/>
      <c r="T23" s="8"/>
      <c r="U23" s="8"/>
    </row>
    <row r="24" spans="1:21" ht="14.1" customHeight="1" x14ac:dyDescent="0.2">
      <c r="A24" s="31"/>
      <c r="B24" s="16"/>
      <c r="C24" s="17"/>
      <c r="D24" s="17"/>
      <c r="E24" s="17"/>
      <c r="F24" s="16"/>
      <c r="G24" s="17"/>
      <c r="H24" s="17"/>
      <c r="I24" s="16" t="s">
        <v>37</v>
      </c>
      <c r="J24" s="17"/>
      <c r="K24" s="19"/>
      <c r="L24" s="19"/>
      <c r="M24" s="20"/>
      <c r="N24" s="9"/>
      <c r="O24" s="9"/>
      <c r="P24" s="9"/>
      <c r="Q24" s="9"/>
      <c r="R24" s="9"/>
      <c r="S24" s="9"/>
      <c r="T24" s="8"/>
      <c r="U24" s="8"/>
    </row>
    <row r="25" spans="1:21" ht="14.1" customHeight="1" x14ac:dyDescent="0.2">
      <c r="A25" s="33">
        <v>14.15</v>
      </c>
      <c r="B25" s="27"/>
      <c r="C25" s="28"/>
      <c r="D25" s="28" t="s">
        <v>38</v>
      </c>
      <c r="E25" s="28"/>
      <c r="F25" s="27" t="s">
        <v>20</v>
      </c>
      <c r="G25" s="28"/>
      <c r="H25" s="28"/>
      <c r="I25" s="27" t="s">
        <v>39</v>
      </c>
      <c r="J25" s="28"/>
      <c r="K25" s="30"/>
      <c r="L25" s="30"/>
      <c r="M25" s="25"/>
      <c r="N25" s="9"/>
      <c r="O25" s="9"/>
      <c r="P25" s="9"/>
      <c r="Q25" s="9"/>
      <c r="R25" s="9"/>
      <c r="S25" s="9"/>
      <c r="T25" s="8"/>
      <c r="U25" s="8"/>
    </row>
    <row r="26" spans="1:21" ht="14.1" customHeight="1" x14ac:dyDescent="0.2">
      <c r="A26" s="31"/>
      <c r="B26" s="16"/>
      <c r="C26" s="17"/>
      <c r="D26" s="17"/>
      <c r="E26" s="17"/>
      <c r="F26" s="16"/>
      <c r="G26" s="17"/>
      <c r="H26" s="17"/>
      <c r="I26" s="16" t="s">
        <v>40</v>
      </c>
      <c r="J26" s="17"/>
      <c r="K26" s="19"/>
      <c r="L26" s="19"/>
      <c r="M26" s="20"/>
      <c r="N26" s="9"/>
      <c r="O26" s="9"/>
      <c r="P26" s="9"/>
      <c r="Q26" s="9"/>
      <c r="R26" s="9"/>
      <c r="S26" s="9"/>
      <c r="T26" s="8"/>
      <c r="U26" s="8"/>
    </row>
    <row r="27" spans="1:21" ht="14.1" customHeight="1" x14ac:dyDescent="0.2">
      <c r="A27" s="43">
        <v>14.2</v>
      </c>
      <c r="B27" s="44"/>
      <c r="C27" s="47"/>
      <c r="D27" s="45" t="s">
        <v>38</v>
      </c>
      <c r="E27" s="45"/>
      <c r="F27" s="22" t="s">
        <v>41</v>
      </c>
      <c r="G27" s="45"/>
      <c r="H27" s="45"/>
      <c r="I27" s="22" t="s">
        <v>42</v>
      </c>
      <c r="J27" s="23"/>
      <c r="K27" s="24"/>
      <c r="L27" s="24"/>
      <c r="M27" s="25"/>
      <c r="N27" s="9"/>
      <c r="O27" s="9"/>
      <c r="P27" s="9"/>
      <c r="Q27" s="9"/>
      <c r="R27" s="9"/>
      <c r="S27" s="9"/>
      <c r="T27" s="8"/>
      <c r="U27" s="8"/>
    </row>
    <row r="28" spans="1:21" ht="14.1" customHeight="1" x14ac:dyDescent="0.2">
      <c r="A28" s="31"/>
      <c r="B28" s="18"/>
      <c r="C28" s="36"/>
      <c r="D28" s="40"/>
      <c r="E28" s="40"/>
      <c r="F28" s="16"/>
      <c r="G28" s="40"/>
      <c r="H28" s="40"/>
      <c r="I28" s="16" t="s">
        <v>43</v>
      </c>
      <c r="J28" s="17"/>
      <c r="K28" s="19"/>
      <c r="L28" s="19"/>
      <c r="M28" s="20"/>
      <c r="N28" s="9"/>
      <c r="O28" s="9"/>
      <c r="P28" s="9"/>
      <c r="Q28" s="9"/>
      <c r="R28" s="9"/>
      <c r="S28" s="9"/>
      <c r="T28" s="8"/>
      <c r="U28" s="8"/>
    </row>
    <row r="29" spans="1:21" ht="14.1" customHeight="1" x14ac:dyDescent="0.2">
      <c r="A29" s="33">
        <v>14.25</v>
      </c>
      <c r="B29" s="34"/>
      <c r="C29" s="54"/>
      <c r="D29" s="28" t="s">
        <v>44</v>
      </c>
      <c r="E29" s="28"/>
      <c r="F29" s="29" t="s">
        <v>45</v>
      </c>
      <c r="G29" s="28"/>
      <c r="H29" s="28"/>
      <c r="I29" s="27" t="s">
        <v>46</v>
      </c>
      <c r="J29" s="28"/>
      <c r="K29" s="30"/>
      <c r="L29" s="30"/>
      <c r="M29" s="25"/>
      <c r="N29" s="9"/>
      <c r="O29" s="9"/>
      <c r="P29" s="9"/>
      <c r="Q29" s="9"/>
      <c r="R29" s="9"/>
      <c r="S29" s="9"/>
      <c r="T29" s="8"/>
      <c r="U29" s="8"/>
    </row>
    <row r="30" spans="1:21" ht="14.1" customHeight="1" x14ac:dyDescent="0.2">
      <c r="A30" s="46"/>
      <c r="B30" s="44"/>
      <c r="C30" s="47"/>
      <c r="D30" s="47"/>
      <c r="E30" s="47"/>
      <c r="F30" s="44"/>
      <c r="G30" s="47"/>
      <c r="H30" s="47"/>
      <c r="I30" s="48"/>
      <c r="J30" s="47"/>
      <c r="K30" s="24"/>
      <c r="L30" s="24"/>
      <c r="M30" s="37"/>
      <c r="N30" s="9"/>
      <c r="O30" s="9"/>
      <c r="P30" s="9"/>
      <c r="Q30" s="9"/>
      <c r="R30" s="9"/>
      <c r="S30" s="9"/>
      <c r="T30" s="8"/>
      <c r="U30" s="8"/>
    </row>
    <row r="31" spans="1:21" ht="14.1" customHeight="1" x14ac:dyDescent="0.2">
      <c r="A31" s="33">
        <v>14.3</v>
      </c>
      <c r="B31" s="34"/>
      <c r="C31" s="54"/>
      <c r="D31" s="28" t="s">
        <v>44</v>
      </c>
      <c r="E31" s="28"/>
      <c r="F31" s="29" t="s">
        <v>48</v>
      </c>
      <c r="G31" s="28"/>
      <c r="H31" s="28"/>
      <c r="I31" s="27" t="s">
        <v>49</v>
      </c>
      <c r="J31" s="28"/>
      <c r="K31" s="30"/>
      <c r="L31" s="30"/>
      <c r="M31" s="25"/>
      <c r="N31" s="9"/>
      <c r="O31" s="9"/>
      <c r="P31" s="9"/>
      <c r="Q31" s="9"/>
      <c r="R31" s="9"/>
      <c r="S31" s="9"/>
      <c r="T31" s="8"/>
      <c r="U31" s="8"/>
    </row>
    <row r="32" spans="1:21" ht="14.1" customHeight="1" x14ac:dyDescent="0.2">
      <c r="A32" s="31"/>
      <c r="B32" s="18"/>
      <c r="C32" s="36"/>
      <c r="D32" s="17"/>
      <c r="E32" s="17"/>
      <c r="F32" s="32"/>
      <c r="G32" s="17"/>
      <c r="H32" s="17"/>
      <c r="I32" s="16" t="s">
        <v>50</v>
      </c>
      <c r="J32" s="17"/>
      <c r="K32" s="19"/>
      <c r="L32" s="19"/>
      <c r="M32" s="20"/>
      <c r="N32" s="9"/>
      <c r="O32" s="9"/>
      <c r="P32" s="9"/>
      <c r="Q32" s="9"/>
      <c r="R32" s="9"/>
      <c r="S32" s="9"/>
      <c r="T32" s="8"/>
      <c r="U32" s="8"/>
    </row>
    <row r="33" spans="1:21" ht="14.1" customHeight="1" x14ac:dyDescent="0.2">
      <c r="A33" s="33">
        <v>14.35</v>
      </c>
      <c r="B33" s="34"/>
      <c r="C33" s="54"/>
      <c r="D33" s="28" t="s">
        <v>51</v>
      </c>
      <c r="E33" s="28"/>
      <c r="F33" s="29" t="s">
        <v>52</v>
      </c>
      <c r="G33" s="28"/>
      <c r="H33" s="28"/>
      <c r="I33" s="27" t="s">
        <v>53</v>
      </c>
      <c r="J33" s="28"/>
      <c r="K33" s="30"/>
      <c r="L33" s="30"/>
      <c r="M33" s="25"/>
      <c r="N33" s="9"/>
      <c r="O33" s="9"/>
      <c r="P33" s="9"/>
      <c r="Q33" s="9"/>
      <c r="R33" s="9"/>
      <c r="S33" s="9"/>
      <c r="T33" s="8"/>
      <c r="U33" s="8"/>
    </row>
    <row r="34" spans="1:21" ht="14.1" customHeight="1" x14ac:dyDescent="0.2">
      <c r="A34" s="31"/>
      <c r="B34" s="18"/>
      <c r="C34" s="36"/>
      <c r="D34" s="17"/>
      <c r="E34" s="17"/>
      <c r="F34" s="32"/>
      <c r="G34" s="17"/>
      <c r="H34" s="17"/>
      <c r="I34" s="16"/>
      <c r="J34" s="17"/>
      <c r="K34" s="19"/>
      <c r="L34" s="19"/>
      <c r="M34" s="20"/>
      <c r="N34" s="9"/>
      <c r="O34" s="9"/>
      <c r="P34" s="9"/>
      <c r="Q34" s="9"/>
      <c r="R34" s="9"/>
      <c r="S34" s="9"/>
      <c r="T34" s="8"/>
      <c r="U34" s="8"/>
    </row>
    <row r="35" spans="1:21" ht="14.1" customHeight="1" x14ac:dyDescent="0.2">
      <c r="A35" s="33">
        <v>14.4</v>
      </c>
      <c r="B35" s="29"/>
      <c r="C35" s="38"/>
      <c r="D35" s="28" t="s">
        <v>51</v>
      </c>
      <c r="E35" s="28"/>
      <c r="F35" s="29" t="s">
        <v>54</v>
      </c>
      <c r="G35" s="28"/>
      <c r="H35" s="28"/>
      <c r="I35" s="27" t="s">
        <v>55</v>
      </c>
      <c r="J35" s="28"/>
      <c r="K35" s="30"/>
      <c r="L35" s="30"/>
      <c r="M35" s="25"/>
      <c r="N35" s="9"/>
      <c r="O35" s="9"/>
      <c r="P35" s="9"/>
      <c r="Q35" s="9"/>
      <c r="R35" s="9"/>
      <c r="S35" s="9"/>
      <c r="T35" s="8"/>
      <c r="U35" s="8"/>
    </row>
    <row r="36" spans="1:21" ht="14.1" customHeight="1" x14ac:dyDescent="0.2">
      <c r="A36" s="31"/>
      <c r="B36" s="32"/>
      <c r="C36" s="40"/>
      <c r="D36" s="17"/>
      <c r="E36" s="17"/>
      <c r="F36" s="32"/>
      <c r="G36" s="17"/>
      <c r="H36" s="17"/>
      <c r="I36" s="16" t="s">
        <v>56</v>
      </c>
      <c r="J36" s="17"/>
      <c r="K36" s="19"/>
      <c r="L36" s="19"/>
      <c r="M36" s="20"/>
      <c r="N36" s="9"/>
      <c r="O36" s="9"/>
      <c r="P36" s="9"/>
      <c r="Q36" s="9"/>
      <c r="R36" s="9"/>
      <c r="S36" s="9"/>
      <c r="T36" s="8"/>
      <c r="U36" s="8"/>
    </row>
    <row r="37" spans="1:21" ht="14.1" customHeight="1" x14ac:dyDescent="0.2">
      <c r="A37" s="33">
        <v>14.45</v>
      </c>
      <c r="B37" s="34"/>
      <c r="C37" s="54"/>
      <c r="D37" s="28" t="s">
        <v>57</v>
      </c>
      <c r="E37" s="28"/>
      <c r="F37" s="29" t="s">
        <v>58</v>
      </c>
      <c r="G37" s="28"/>
      <c r="H37" s="28"/>
      <c r="I37" s="27" t="s">
        <v>59</v>
      </c>
      <c r="J37" s="28"/>
      <c r="K37" s="30"/>
      <c r="L37" s="28" t="s">
        <v>60</v>
      </c>
      <c r="M37" s="25"/>
      <c r="N37" s="9"/>
      <c r="O37" s="9"/>
      <c r="P37" s="9"/>
      <c r="Q37" s="9"/>
      <c r="R37" s="9"/>
      <c r="S37" s="9"/>
      <c r="T37" s="8"/>
      <c r="U37" s="8"/>
    </row>
    <row r="38" spans="1:21" ht="14.1" customHeight="1" x14ac:dyDescent="0.2">
      <c r="A38" s="31"/>
      <c r="B38" s="18"/>
      <c r="C38" s="36"/>
      <c r="D38" s="17"/>
      <c r="E38" s="17"/>
      <c r="F38" s="49"/>
      <c r="G38" s="17"/>
      <c r="H38" s="17"/>
      <c r="I38" s="50" t="s">
        <v>61</v>
      </c>
      <c r="J38" s="17"/>
      <c r="K38" s="19"/>
      <c r="L38" s="19"/>
      <c r="M38" s="20"/>
      <c r="N38" s="9"/>
      <c r="O38" s="9"/>
      <c r="P38" s="9"/>
      <c r="Q38" s="9"/>
      <c r="R38" s="9"/>
      <c r="S38" s="9"/>
      <c r="T38" s="8"/>
      <c r="U38" s="8"/>
    </row>
    <row r="39" spans="1:21" ht="14.1" customHeight="1" x14ac:dyDescent="0.2">
      <c r="A39" s="51">
        <v>14.55</v>
      </c>
      <c r="B39" s="34"/>
      <c r="C39" s="54"/>
      <c r="D39" s="28" t="s">
        <v>62</v>
      </c>
      <c r="E39" s="28"/>
      <c r="F39" s="29" t="s">
        <v>280</v>
      </c>
      <c r="G39" s="28"/>
      <c r="H39" s="28"/>
      <c r="I39" s="27" t="s">
        <v>63</v>
      </c>
      <c r="J39" s="28"/>
      <c r="K39" s="30"/>
      <c r="L39" s="30"/>
      <c r="M39" s="25"/>
      <c r="N39" s="9"/>
      <c r="O39" s="9"/>
      <c r="P39" s="9"/>
      <c r="Q39" s="9"/>
      <c r="R39" s="9"/>
      <c r="S39" s="9"/>
      <c r="T39" s="8"/>
      <c r="U39" s="8"/>
    </row>
    <row r="40" spans="1:21" ht="14.1" customHeight="1" x14ac:dyDescent="0.2">
      <c r="A40" s="35"/>
      <c r="B40" s="18"/>
      <c r="C40" s="36"/>
      <c r="D40" s="36"/>
      <c r="E40" s="36"/>
      <c r="F40" s="18"/>
      <c r="G40" s="36"/>
      <c r="H40" s="36"/>
      <c r="I40" s="18"/>
      <c r="J40" s="36"/>
      <c r="K40" s="19"/>
      <c r="L40" s="19"/>
      <c r="M40" s="37"/>
      <c r="N40" s="9"/>
      <c r="O40" s="9"/>
      <c r="P40" s="9"/>
      <c r="Q40" s="9"/>
      <c r="R40" s="9"/>
      <c r="S40" s="9"/>
      <c r="T40" s="8"/>
      <c r="U40" s="8"/>
    </row>
    <row r="41" spans="1:21" ht="14.1" customHeight="1" x14ac:dyDescent="0.2">
      <c r="A41" s="26">
        <v>15.1</v>
      </c>
      <c r="B41" s="27"/>
      <c r="C41" s="28"/>
      <c r="D41" s="28" t="s">
        <v>64</v>
      </c>
      <c r="E41" s="28"/>
      <c r="F41" s="29" t="s">
        <v>65</v>
      </c>
      <c r="G41" s="28"/>
      <c r="H41" s="28"/>
      <c r="I41" s="27" t="s">
        <v>66</v>
      </c>
      <c r="J41" s="28"/>
      <c r="K41" s="30"/>
      <c r="L41" s="30"/>
      <c r="M41" s="25"/>
      <c r="N41" s="9"/>
      <c r="O41" s="9"/>
      <c r="P41" s="9"/>
      <c r="Q41" s="9"/>
      <c r="R41" s="9"/>
      <c r="S41" s="9"/>
      <c r="T41" s="8"/>
      <c r="U41" s="8"/>
    </row>
    <row r="42" spans="1:21" ht="14.1" customHeight="1" x14ac:dyDescent="0.2">
      <c r="A42" s="15"/>
      <c r="B42" s="16"/>
      <c r="C42" s="17"/>
      <c r="D42" s="17"/>
      <c r="E42" s="17"/>
      <c r="F42" s="32" t="s">
        <v>15</v>
      </c>
      <c r="G42" s="17"/>
      <c r="H42" s="17"/>
      <c r="I42" s="16"/>
      <c r="J42" s="17"/>
      <c r="K42" s="19"/>
      <c r="L42" s="19"/>
      <c r="M42" s="20"/>
      <c r="N42" s="9"/>
      <c r="O42" s="9"/>
      <c r="P42" s="9"/>
      <c r="Q42" s="9"/>
      <c r="R42" s="9"/>
      <c r="S42" s="9"/>
      <c r="T42" s="8"/>
      <c r="U42" s="8"/>
    </row>
    <row r="43" spans="1:21" ht="14.1" customHeight="1" x14ac:dyDescent="0.2">
      <c r="A43" s="21">
        <v>15.55</v>
      </c>
      <c r="B43" s="44"/>
      <c r="C43" s="47"/>
      <c r="D43" s="23" t="s">
        <v>17</v>
      </c>
      <c r="E43" s="23"/>
      <c r="F43" s="22" t="s">
        <v>67</v>
      </c>
      <c r="G43" s="23"/>
      <c r="H43" s="23"/>
      <c r="I43" s="22" t="s">
        <v>19</v>
      </c>
      <c r="J43" s="23"/>
      <c r="K43" s="24"/>
      <c r="L43" s="24"/>
      <c r="M43" s="25"/>
      <c r="N43" s="9"/>
      <c r="O43" s="9"/>
      <c r="P43" s="9"/>
      <c r="Q43" s="9"/>
      <c r="R43" s="9"/>
      <c r="S43" s="9"/>
      <c r="T43" s="8"/>
      <c r="U43" s="8"/>
    </row>
    <row r="44" spans="1:21" ht="14.1" customHeight="1" x14ac:dyDescent="0.2">
      <c r="A44" s="21"/>
      <c r="B44" s="47"/>
      <c r="C44" s="47"/>
      <c r="D44" s="23"/>
      <c r="E44" s="23"/>
      <c r="F44" s="22"/>
      <c r="G44" s="23"/>
      <c r="H44" s="23"/>
      <c r="I44" s="22"/>
      <c r="J44" s="23"/>
      <c r="K44" s="24"/>
      <c r="L44" s="24"/>
      <c r="M44" s="20"/>
      <c r="N44" s="9"/>
      <c r="O44" s="9"/>
      <c r="P44" s="9"/>
      <c r="Q44" s="9"/>
      <c r="R44" s="9"/>
      <c r="S44" s="9"/>
      <c r="T44" s="8"/>
      <c r="U44" s="8"/>
    </row>
    <row r="45" spans="1:21" ht="14.1" customHeight="1" x14ac:dyDescent="0.2">
      <c r="A45" s="26">
        <v>16.100000000000001</v>
      </c>
      <c r="B45" s="34"/>
      <c r="C45" s="54"/>
      <c r="D45" s="52" t="s">
        <v>5</v>
      </c>
      <c r="E45" s="52"/>
      <c r="F45" s="53" t="s">
        <v>68</v>
      </c>
      <c r="G45" s="52"/>
      <c r="H45" s="52"/>
      <c r="I45" s="29" t="s">
        <v>7</v>
      </c>
      <c r="J45" s="54"/>
      <c r="K45" s="30"/>
      <c r="L45" s="30"/>
      <c r="M45" s="42"/>
      <c r="N45" s="9"/>
      <c r="O45" s="9"/>
      <c r="P45" s="9"/>
      <c r="Q45" s="9"/>
      <c r="R45" s="9"/>
      <c r="S45" s="9"/>
      <c r="T45" s="8"/>
      <c r="U45" s="8"/>
    </row>
    <row r="46" spans="1:21" ht="14.1" customHeight="1" x14ac:dyDescent="0.2">
      <c r="A46" s="15"/>
      <c r="B46" s="18"/>
      <c r="C46" s="36"/>
      <c r="D46" s="55"/>
      <c r="E46" s="55"/>
      <c r="F46" s="56"/>
      <c r="G46" s="55"/>
      <c r="H46" s="55"/>
      <c r="I46" s="32"/>
      <c r="J46" s="36"/>
      <c r="K46" s="19"/>
      <c r="L46" s="19"/>
      <c r="M46" s="37"/>
      <c r="N46" s="9"/>
      <c r="O46" s="9"/>
      <c r="P46" s="9"/>
      <c r="Q46" s="9"/>
      <c r="R46" s="9"/>
      <c r="S46" s="9"/>
      <c r="T46" s="8"/>
      <c r="U46" s="8"/>
    </row>
    <row r="47" spans="1:21" ht="14.1" customHeight="1" x14ac:dyDescent="0.2">
      <c r="A47" s="21">
        <v>16.2</v>
      </c>
      <c r="B47" s="22"/>
      <c r="C47" s="23"/>
      <c r="D47" s="23" t="s">
        <v>69</v>
      </c>
      <c r="E47" s="23"/>
      <c r="F47" s="22" t="s">
        <v>70</v>
      </c>
      <c r="G47" s="23"/>
      <c r="H47" s="23"/>
      <c r="I47" s="22" t="s">
        <v>281</v>
      </c>
      <c r="J47" s="23"/>
      <c r="K47" s="24"/>
      <c r="L47" s="24"/>
      <c r="M47" s="25"/>
      <c r="N47" s="9"/>
      <c r="O47" s="9"/>
      <c r="P47" s="9"/>
      <c r="Q47" s="9"/>
      <c r="R47" s="9"/>
      <c r="S47" s="9"/>
      <c r="T47" s="8"/>
      <c r="U47" s="8"/>
    </row>
    <row r="48" spans="1:21" ht="14.1" customHeight="1" x14ac:dyDescent="0.2">
      <c r="A48" s="21"/>
      <c r="B48" s="22"/>
      <c r="C48" s="23"/>
      <c r="D48" s="23"/>
      <c r="E48" s="23"/>
      <c r="F48" s="22"/>
      <c r="G48" s="23"/>
      <c r="H48" s="23"/>
      <c r="I48" s="22"/>
      <c r="J48" s="23"/>
      <c r="K48" s="24"/>
      <c r="L48" s="24"/>
      <c r="M48" s="20"/>
      <c r="N48" s="9"/>
      <c r="O48" s="9"/>
      <c r="P48" s="9"/>
      <c r="Q48" s="9"/>
      <c r="R48" s="9"/>
      <c r="S48" s="9"/>
      <c r="T48" s="8"/>
      <c r="U48" s="8"/>
    </row>
    <row r="49" spans="1:21" ht="14.1" customHeight="1" x14ac:dyDescent="0.2">
      <c r="A49" s="26">
        <v>16.45</v>
      </c>
      <c r="B49" s="34"/>
      <c r="C49" s="54"/>
      <c r="D49" s="28" t="s">
        <v>71</v>
      </c>
      <c r="E49" s="28"/>
      <c r="F49" s="27" t="s">
        <v>72</v>
      </c>
      <c r="G49" s="28"/>
      <c r="H49" s="28"/>
      <c r="I49" s="27" t="s">
        <v>73</v>
      </c>
      <c r="J49" s="28"/>
      <c r="K49" s="30"/>
      <c r="L49" s="30"/>
      <c r="M49" s="25"/>
      <c r="N49" s="9"/>
      <c r="O49" s="9"/>
      <c r="P49" s="9"/>
      <c r="Q49" s="9"/>
      <c r="R49" s="9"/>
      <c r="S49" s="9"/>
      <c r="T49" s="8"/>
      <c r="U49" s="8"/>
    </row>
    <row r="50" spans="1:21" ht="14.1" customHeight="1" x14ac:dyDescent="0.2">
      <c r="A50" s="21"/>
      <c r="B50" s="57" t="s">
        <v>74</v>
      </c>
      <c r="C50" s="58"/>
      <c r="D50" s="58"/>
      <c r="E50" s="58"/>
      <c r="F50" s="22" t="s">
        <v>75</v>
      </c>
      <c r="G50" s="23"/>
      <c r="H50" s="23"/>
      <c r="I50" s="22" t="s">
        <v>76</v>
      </c>
      <c r="J50" s="23"/>
      <c r="K50" s="24"/>
      <c r="L50" s="24"/>
      <c r="M50" s="14"/>
      <c r="N50" s="9"/>
      <c r="O50" s="9"/>
      <c r="P50" s="9"/>
      <c r="Q50" s="9"/>
      <c r="R50" s="9"/>
      <c r="S50" s="9"/>
      <c r="T50" s="8"/>
      <c r="U50" s="8"/>
    </row>
    <row r="51" spans="1:21" ht="14.1" customHeight="1" thickBot="1" x14ac:dyDescent="0.25">
      <c r="A51" s="59"/>
      <c r="B51" s="22"/>
      <c r="C51" s="23"/>
      <c r="D51" s="47"/>
      <c r="E51" s="47"/>
      <c r="F51" s="22"/>
      <c r="G51" s="47"/>
      <c r="H51" s="47"/>
      <c r="I51" s="22" t="s">
        <v>77</v>
      </c>
      <c r="J51" s="23"/>
      <c r="K51" s="24"/>
      <c r="L51" s="24"/>
      <c r="M51" s="60"/>
      <c r="N51" s="9"/>
      <c r="O51" s="9"/>
      <c r="P51" s="9"/>
      <c r="Q51" s="9"/>
      <c r="R51" s="9"/>
      <c r="S51" s="9"/>
      <c r="T51" s="8"/>
      <c r="U51" s="8"/>
    </row>
    <row r="52" spans="1:21" s="2" customFormat="1" ht="14.1" customHeight="1" thickBot="1" x14ac:dyDescent="0.25">
      <c r="A52" s="61">
        <v>2019</v>
      </c>
      <c r="B52" s="61" t="s">
        <v>78</v>
      </c>
      <c r="C52" s="61"/>
      <c r="D52" s="62"/>
      <c r="E52" s="62"/>
      <c r="F52" s="62"/>
      <c r="G52" s="62"/>
      <c r="H52" s="62"/>
      <c r="I52" s="62"/>
      <c r="J52" s="62"/>
      <c r="K52" s="62"/>
      <c r="L52" s="62"/>
      <c r="O52" s="63"/>
      <c r="P52" s="63"/>
      <c r="Q52" s="63"/>
      <c r="R52" s="63"/>
      <c r="S52" s="63"/>
    </row>
    <row r="53" spans="1:21" s="69" customFormat="1" ht="14.1" customHeight="1" thickBot="1" x14ac:dyDescent="0.25">
      <c r="A53" s="64"/>
      <c r="B53" s="195" t="s">
        <v>79</v>
      </c>
      <c r="C53" s="196"/>
      <c r="D53" s="195" t="s">
        <v>80</v>
      </c>
      <c r="E53" s="196"/>
      <c r="F53" s="195" t="s">
        <v>81</v>
      </c>
      <c r="G53" s="196"/>
      <c r="H53" s="195" t="s">
        <v>82</v>
      </c>
      <c r="I53" s="196"/>
      <c r="J53" s="195" t="s">
        <v>83</v>
      </c>
      <c r="K53" s="196"/>
      <c r="L53" s="195" t="s">
        <v>84</v>
      </c>
      <c r="M53" s="196"/>
      <c r="O53" s="70"/>
      <c r="P53" s="70"/>
      <c r="Q53" s="70"/>
      <c r="R53" s="70"/>
      <c r="S53" s="70"/>
      <c r="T53" s="71"/>
      <c r="U53" s="71"/>
    </row>
    <row r="54" spans="1:21" ht="14.1" customHeight="1" x14ac:dyDescent="0.2">
      <c r="A54" s="72">
        <v>11.3</v>
      </c>
      <c r="B54" s="185" t="s">
        <v>91</v>
      </c>
      <c r="C54" s="186" t="s">
        <v>85</v>
      </c>
      <c r="D54" s="185" t="s">
        <v>88</v>
      </c>
      <c r="E54" s="186" t="s">
        <v>87</v>
      </c>
      <c r="F54" s="185" t="s">
        <v>86</v>
      </c>
      <c r="G54" s="186"/>
      <c r="H54" s="185" t="s">
        <v>93</v>
      </c>
      <c r="I54" s="186" t="s">
        <v>52</v>
      </c>
      <c r="J54" s="185" t="s">
        <v>89</v>
      </c>
      <c r="K54" s="186" t="s">
        <v>20</v>
      </c>
      <c r="L54" s="187"/>
      <c r="M54" s="186"/>
      <c r="O54" s="9"/>
      <c r="P54" s="9"/>
      <c r="Q54" s="9"/>
      <c r="R54" s="9"/>
      <c r="S54" s="9"/>
      <c r="T54" s="8"/>
      <c r="U54" s="8"/>
    </row>
    <row r="55" spans="1:21" ht="14.1" customHeight="1" x14ac:dyDescent="0.2">
      <c r="A55" s="75">
        <v>12.25</v>
      </c>
      <c r="B55" s="182"/>
      <c r="C55" s="183"/>
      <c r="D55" s="182" t="s">
        <v>86</v>
      </c>
      <c r="E55" s="183"/>
      <c r="F55" s="182" t="s">
        <v>20</v>
      </c>
      <c r="G55" s="183"/>
      <c r="H55" s="182" t="s">
        <v>89</v>
      </c>
      <c r="I55" s="183"/>
      <c r="J55" s="182" t="s">
        <v>88</v>
      </c>
      <c r="K55" s="183" t="s">
        <v>87</v>
      </c>
      <c r="L55" s="188" t="s">
        <v>91</v>
      </c>
      <c r="M55" s="183" t="s">
        <v>85</v>
      </c>
      <c r="O55" s="9"/>
      <c r="P55" s="9"/>
      <c r="Q55" s="9"/>
      <c r="R55" s="9"/>
      <c r="S55" s="9"/>
      <c r="T55" s="8"/>
      <c r="U55" s="8"/>
    </row>
    <row r="56" spans="1:21" ht="14.1" customHeight="1" x14ac:dyDescent="0.2">
      <c r="A56" s="75">
        <v>13.2</v>
      </c>
      <c r="B56" s="182" t="s">
        <v>89</v>
      </c>
      <c r="C56" s="183" t="s">
        <v>20</v>
      </c>
      <c r="D56" s="182" t="s">
        <v>91</v>
      </c>
      <c r="E56" s="183" t="s">
        <v>85</v>
      </c>
      <c r="F56" s="182" t="s">
        <v>88</v>
      </c>
      <c r="G56" s="183" t="s">
        <v>87</v>
      </c>
      <c r="H56" s="182" t="s">
        <v>86</v>
      </c>
      <c r="I56" s="183"/>
      <c r="J56" s="182"/>
      <c r="K56" s="183"/>
      <c r="L56" s="188" t="s">
        <v>93</v>
      </c>
      <c r="M56" s="183" t="s">
        <v>52</v>
      </c>
      <c r="O56" s="9"/>
      <c r="P56" s="9"/>
      <c r="Q56" s="9"/>
      <c r="R56" s="9"/>
      <c r="S56" s="9"/>
      <c r="T56" s="8"/>
      <c r="U56" s="8"/>
    </row>
    <row r="57" spans="1:21" ht="14.1" customHeight="1" x14ac:dyDescent="0.2">
      <c r="A57" s="75">
        <v>14.15</v>
      </c>
      <c r="B57" s="182"/>
      <c r="C57" s="183"/>
      <c r="D57" s="182"/>
      <c r="E57" s="183"/>
      <c r="F57" s="182" t="s">
        <v>89</v>
      </c>
      <c r="G57" s="183"/>
      <c r="H57" s="182" t="s">
        <v>91</v>
      </c>
      <c r="I57" s="183" t="s">
        <v>85</v>
      </c>
      <c r="J57" s="182"/>
      <c r="K57" s="183"/>
      <c r="L57" s="193" t="s">
        <v>282</v>
      </c>
      <c r="M57" s="194"/>
      <c r="O57" s="9"/>
      <c r="P57" s="9"/>
      <c r="Q57" s="9"/>
      <c r="R57" s="9"/>
      <c r="S57" s="9"/>
      <c r="T57" s="8"/>
      <c r="U57" s="8"/>
    </row>
    <row r="58" spans="1:21" ht="14.1" customHeight="1" x14ac:dyDescent="0.2">
      <c r="A58" s="75">
        <v>15.1</v>
      </c>
      <c r="B58" s="182" t="s">
        <v>88</v>
      </c>
      <c r="C58" s="183" t="s">
        <v>87</v>
      </c>
      <c r="D58" s="182"/>
      <c r="E58" s="183"/>
      <c r="F58" s="182" t="s">
        <v>93</v>
      </c>
      <c r="G58" s="183" t="s">
        <v>52</v>
      </c>
      <c r="H58" s="182" t="s">
        <v>20</v>
      </c>
      <c r="I58" s="183"/>
      <c r="J58" s="182" t="s">
        <v>91</v>
      </c>
      <c r="K58" s="183" t="s">
        <v>85</v>
      </c>
      <c r="L58" s="188" t="s">
        <v>86</v>
      </c>
      <c r="M58" s="183" t="s">
        <v>89</v>
      </c>
      <c r="O58" s="9"/>
      <c r="P58" s="9"/>
      <c r="Q58" s="9"/>
      <c r="R58" s="9"/>
      <c r="S58" s="9"/>
      <c r="T58" s="8"/>
      <c r="U58" s="8"/>
    </row>
    <row r="59" spans="1:21" ht="14.1" customHeight="1" x14ac:dyDescent="0.2">
      <c r="A59" s="75">
        <v>16.05</v>
      </c>
      <c r="B59" s="182" t="s">
        <v>86</v>
      </c>
      <c r="C59" s="183"/>
      <c r="D59" s="182" t="s">
        <v>89</v>
      </c>
      <c r="E59" s="183" t="s">
        <v>20</v>
      </c>
      <c r="F59" s="182" t="s">
        <v>91</v>
      </c>
      <c r="G59" s="183" t="s">
        <v>85</v>
      </c>
      <c r="H59" s="182" t="s">
        <v>88</v>
      </c>
      <c r="I59" s="183" t="s">
        <v>87</v>
      </c>
      <c r="J59" s="182"/>
      <c r="K59" s="183"/>
      <c r="L59" s="188"/>
      <c r="M59" s="183"/>
      <c r="O59" s="9"/>
      <c r="P59" s="9"/>
      <c r="Q59" s="9"/>
      <c r="R59" s="9"/>
      <c r="S59" s="9"/>
      <c r="T59" s="8"/>
      <c r="U59" s="8"/>
    </row>
    <row r="60" spans="1:21" ht="14.1" customHeight="1" x14ac:dyDescent="0.2">
      <c r="A60" s="75"/>
      <c r="B60" s="182"/>
      <c r="C60" s="183"/>
      <c r="D60" s="182"/>
      <c r="E60" s="183"/>
      <c r="F60" s="182"/>
      <c r="G60" s="183"/>
      <c r="H60" s="182"/>
      <c r="I60" s="183"/>
      <c r="J60" s="182"/>
      <c r="K60" s="183"/>
      <c r="L60" s="188"/>
      <c r="M60" s="183"/>
      <c r="O60" s="9"/>
      <c r="P60" s="9"/>
      <c r="Q60" s="9"/>
      <c r="R60" s="9"/>
      <c r="S60" s="9"/>
      <c r="T60" s="8"/>
      <c r="U60" s="8"/>
    </row>
    <row r="61" spans="1:21" ht="14.1" customHeight="1" x14ac:dyDescent="0.2">
      <c r="A61" s="75"/>
      <c r="B61" s="182"/>
      <c r="C61" s="183"/>
      <c r="D61" s="182"/>
      <c r="E61" s="183"/>
      <c r="F61" s="182"/>
      <c r="G61" s="183"/>
      <c r="H61" s="182"/>
      <c r="I61" s="183"/>
      <c r="J61" s="182"/>
      <c r="K61" s="183"/>
      <c r="L61" s="188"/>
      <c r="M61" s="183"/>
      <c r="O61" s="9"/>
      <c r="P61" s="9"/>
      <c r="Q61" s="9"/>
      <c r="R61" s="9"/>
      <c r="S61" s="9"/>
      <c r="T61" s="8"/>
      <c r="U61" s="8"/>
    </row>
    <row r="62" spans="1:21" ht="14.1" customHeight="1" thickBot="1" x14ac:dyDescent="0.25">
      <c r="A62" s="82"/>
      <c r="B62" s="189"/>
      <c r="C62" s="190"/>
      <c r="D62" s="189"/>
      <c r="E62" s="190"/>
      <c r="F62" s="191"/>
      <c r="G62" s="190"/>
      <c r="H62" s="191"/>
      <c r="I62" s="190"/>
      <c r="J62" s="191"/>
      <c r="K62" s="190"/>
      <c r="L62" s="192"/>
      <c r="M62" s="190"/>
      <c r="O62" s="9"/>
      <c r="P62" s="9"/>
      <c r="Q62" s="9"/>
      <c r="R62" s="9"/>
      <c r="S62" s="9"/>
      <c r="T62" s="8"/>
      <c r="U62" s="8"/>
    </row>
    <row r="63" spans="1:21" x14ac:dyDescent="0.2">
      <c r="A63" s="9"/>
      <c r="B63" s="9"/>
      <c r="C63" s="9"/>
      <c r="D63" s="9"/>
      <c r="F63" s="12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8"/>
      <c r="U63" s="8"/>
    </row>
    <row r="64" spans="1:2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8"/>
      <c r="U64" s="8"/>
    </row>
    <row r="65" spans="1:2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8"/>
      <c r="U65" s="8"/>
    </row>
    <row r="66" spans="1:2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8"/>
      <c r="U66" s="8"/>
    </row>
    <row r="67" spans="1:2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8"/>
      <c r="U67" s="8"/>
    </row>
    <row r="68" spans="1:2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8"/>
      <c r="U68" s="8"/>
    </row>
    <row r="69" spans="1:2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8"/>
      <c r="U69" s="8"/>
    </row>
    <row r="70" spans="1:2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8"/>
      <c r="U70" s="8"/>
    </row>
    <row r="71" spans="1:2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8"/>
      <c r="U71" s="8"/>
    </row>
    <row r="72" spans="1:2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8"/>
      <c r="U72" s="8"/>
    </row>
    <row r="73" spans="1:2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8"/>
      <c r="U73" s="8"/>
    </row>
    <row r="74" spans="1:2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8"/>
      <c r="U74" s="8"/>
    </row>
    <row r="75" spans="1:2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/>
      <c r="U75" s="8"/>
    </row>
    <row r="76" spans="1:2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8"/>
      <c r="U76" s="8"/>
    </row>
    <row r="77" spans="1:2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8"/>
      <c r="U77" s="8"/>
    </row>
    <row r="78" spans="1:2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8"/>
      <c r="U78" s="8"/>
    </row>
    <row r="79" spans="1:2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8"/>
      <c r="U79" s="8"/>
    </row>
    <row r="80" spans="1:2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8"/>
      <c r="U80" s="8"/>
    </row>
    <row r="81" spans="1:2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8"/>
      <c r="U81" s="8"/>
    </row>
    <row r="82" spans="1:2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8"/>
      <c r="U82" s="8"/>
    </row>
    <row r="83" spans="1:2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8"/>
      <c r="U83" s="8"/>
    </row>
    <row r="84" spans="1:2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</row>
    <row r="85" spans="1:2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</row>
    <row r="86" spans="1:2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</row>
    <row r="87" spans="1:2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  <c r="U89" s="8"/>
    </row>
    <row r="90" spans="1:2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8"/>
      <c r="U90" s="8"/>
    </row>
    <row r="91" spans="1:2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8"/>
      <c r="U91" s="8"/>
    </row>
    <row r="92" spans="1:2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8"/>
      <c r="U92" s="8"/>
    </row>
    <row r="93" spans="1:2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8"/>
      <c r="U93" s="8"/>
    </row>
    <row r="94" spans="1:2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8"/>
      <c r="U94" s="8"/>
    </row>
    <row r="95" spans="1:2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8"/>
      <c r="U95" s="8"/>
    </row>
    <row r="96" spans="1:2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8"/>
      <c r="U96" s="8"/>
    </row>
    <row r="97" spans="1:2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/>
      <c r="U97" s="8"/>
    </row>
    <row r="98" spans="1:2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8"/>
      <c r="U98" s="8"/>
    </row>
    <row r="99" spans="1:2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8"/>
      <c r="U99" s="8"/>
    </row>
    <row r="100" spans="1:2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8"/>
      <c r="U100" s="8"/>
    </row>
    <row r="101" spans="1:2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8"/>
      <c r="U101" s="8"/>
    </row>
    <row r="102" spans="1:2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8"/>
      <c r="U102" s="8"/>
    </row>
    <row r="103" spans="1:2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8"/>
      <c r="U103" s="8"/>
    </row>
    <row r="104" spans="1:2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8"/>
      <c r="U104" s="8"/>
    </row>
    <row r="105" spans="1:21" x14ac:dyDescent="0.2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1:21" x14ac:dyDescent="0.2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1:21" x14ac:dyDescent="0.2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1:21" x14ac:dyDescent="0.2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1:21" x14ac:dyDescent="0.2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1:21" x14ac:dyDescent="0.2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1:21" x14ac:dyDescent="0.2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1:21" x14ac:dyDescent="0.2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</sheetData>
  <mergeCells count="7">
    <mergeCell ref="L57:M57"/>
    <mergeCell ref="B53:C53"/>
    <mergeCell ref="D53:E53"/>
    <mergeCell ref="F53:G53"/>
    <mergeCell ref="H53:I53"/>
    <mergeCell ref="J53:K53"/>
    <mergeCell ref="L53:M53"/>
  </mergeCells>
  <pageMargins left="0.52" right="0.15748031496062992" top="0.17" bottom="0.19685039370078741" header="0.17" footer="0.19685039370078741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J14"/>
  <sheetViews>
    <sheetView workbookViewId="0">
      <selection activeCell="D19" sqref="D19"/>
    </sheetView>
  </sheetViews>
  <sheetFormatPr defaultRowHeight="12.75" x14ac:dyDescent="0.2"/>
  <cols>
    <col min="2" max="2" width="10.42578125" bestFit="1" customWidth="1"/>
    <col min="3" max="8" width="14.42578125" customWidth="1"/>
    <col min="10" max="10" width="9.140625" style="69"/>
  </cols>
  <sheetData>
    <row r="3" spans="2:10" ht="13.5" thickBot="1" x14ac:dyDescent="0.25"/>
    <row r="4" spans="2:10" ht="13.5" thickTop="1" x14ac:dyDescent="0.2">
      <c r="B4" s="152" t="s">
        <v>277</v>
      </c>
      <c r="C4" s="153"/>
      <c r="D4" s="154"/>
      <c r="E4" s="155"/>
      <c r="F4" s="155"/>
      <c r="G4" s="154"/>
      <c r="H4" s="156"/>
      <c r="J4" s="173" t="s">
        <v>279</v>
      </c>
    </row>
    <row r="5" spans="2:10" ht="13.5" thickBot="1" x14ac:dyDescent="0.25">
      <c r="C5" s="157" t="s">
        <v>99</v>
      </c>
      <c r="D5" s="158" t="s">
        <v>100</v>
      </c>
      <c r="E5" s="159" t="s">
        <v>96</v>
      </c>
      <c r="F5" s="159" t="s">
        <v>97</v>
      </c>
      <c r="G5" s="159" t="s">
        <v>98</v>
      </c>
      <c r="H5" s="160" t="s">
        <v>101</v>
      </c>
    </row>
    <row r="6" spans="2:10" ht="13.5" thickTop="1" x14ac:dyDescent="0.2">
      <c r="B6" t="s">
        <v>93</v>
      </c>
      <c r="C6" s="161" t="str">
        <f>[1]U13G!P$115</f>
        <v>0</v>
      </c>
      <c r="D6" s="162" t="str">
        <f>[1]U13G!Q$115</f>
        <v>0</v>
      </c>
      <c r="E6" s="162" t="str">
        <f>[1]U13G!R$115</f>
        <v>0</v>
      </c>
      <c r="F6" s="162" t="str">
        <f>[1]U13G!S$115</f>
        <v>0</v>
      </c>
      <c r="G6" s="162">
        <v>1</v>
      </c>
      <c r="H6" s="163" t="str">
        <f>[1]U13G!W$115</f>
        <v>0</v>
      </c>
      <c r="J6" s="174">
        <f>SUM(C6:H6)</f>
        <v>1</v>
      </c>
    </row>
    <row r="7" spans="2:10" x14ac:dyDescent="0.2">
      <c r="B7" t="s">
        <v>86</v>
      </c>
      <c r="C7" s="164">
        <v>1</v>
      </c>
      <c r="D7" s="165" t="str">
        <f>[1]U15G!Q$115</f>
        <v>6</v>
      </c>
      <c r="E7" s="165">
        <v>1</v>
      </c>
      <c r="F7" s="165">
        <v>1</v>
      </c>
      <c r="G7" s="165">
        <v>1</v>
      </c>
      <c r="H7" s="166">
        <v>1</v>
      </c>
      <c r="J7" s="174">
        <f t="shared" ref="J7:J12" si="0">SUM(C7:H7)</f>
        <v>5</v>
      </c>
    </row>
    <row r="8" spans="2:10" x14ac:dyDescent="0.2">
      <c r="B8" t="s">
        <v>85</v>
      </c>
      <c r="C8" s="164" t="str">
        <f>[1]SW!P$115</f>
        <v>0</v>
      </c>
      <c r="D8" s="165" t="str">
        <f>[1]SW!Q$115</f>
        <v>0</v>
      </c>
      <c r="E8" s="165" t="str">
        <f>[1]SW!R$115</f>
        <v>0</v>
      </c>
      <c r="F8" s="165">
        <v>0</v>
      </c>
      <c r="G8" s="165">
        <v>1</v>
      </c>
      <c r="H8" s="166" t="str">
        <f>[1]SW!W$115</f>
        <v>0</v>
      </c>
      <c r="J8" s="174">
        <f t="shared" si="0"/>
        <v>1</v>
      </c>
    </row>
    <row r="9" spans="2:10" x14ac:dyDescent="0.2">
      <c r="B9" t="s">
        <v>52</v>
      </c>
      <c r="C9" s="164">
        <v>1</v>
      </c>
      <c r="D9" s="165" t="str">
        <f>[1]U13B!Q$115</f>
        <v>6</v>
      </c>
      <c r="E9" s="165">
        <v>1</v>
      </c>
      <c r="F9" s="165" t="str">
        <f>[1]U13B!S$115</f>
        <v>0</v>
      </c>
      <c r="G9" s="165" t="str">
        <f>[1]U13B!T$115</f>
        <v>0</v>
      </c>
      <c r="H9" s="166" t="str">
        <f>[1]U13B!W$115</f>
        <v>0</v>
      </c>
      <c r="J9" s="174">
        <f t="shared" si="0"/>
        <v>2</v>
      </c>
    </row>
    <row r="10" spans="2:10" x14ac:dyDescent="0.2">
      <c r="B10" t="s">
        <v>89</v>
      </c>
      <c r="C10" s="164">
        <v>1</v>
      </c>
      <c r="D10" s="165" t="str">
        <f>[1]U15B!Q$115</f>
        <v>6</v>
      </c>
      <c r="E10" s="165" t="str">
        <f>[1]U15B!R$115</f>
        <v>0</v>
      </c>
      <c r="F10" s="165">
        <v>1</v>
      </c>
      <c r="G10" s="165" t="str">
        <f>[1]U15B!T$115</f>
        <v>5</v>
      </c>
      <c r="H10" s="166" t="str">
        <f>[1]U15B!W$115</f>
        <v>0</v>
      </c>
      <c r="J10" s="174">
        <f t="shared" si="0"/>
        <v>2</v>
      </c>
    </row>
    <row r="11" spans="2:10" x14ac:dyDescent="0.2">
      <c r="B11" t="s">
        <v>20</v>
      </c>
      <c r="C11" s="164" t="str">
        <f>[1]U17M!P$115</f>
        <v>0</v>
      </c>
      <c r="D11" s="165" t="str">
        <f>[1]U17M!Q$115</f>
        <v>0</v>
      </c>
      <c r="E11" s="165">
        <v>1</v>
      </c>
      <c r="F11" s="165" t="str">
        <f>[1]U17M!S$115</f>
        <v>0</v>
      </c>
      <c r="G11" s="165">
        <v>1</v>
      </c>
      <c r="H11" s="166">
        <v>1</v>
      </c>
      <c r="J11" s="174">
        <f t="shared" si="0"/>
        <v>3</v>
      </c>
    </row>
    <row r="12" spans="2:10" ht="13.5" thickBot="1" x14ac:dyDescent="0.25">
      <c r="B12" t="s">
        <v>87</v>
      </c>
      <c r="C12" s="167" t="str">
        <f>[1]SM!P$115</f>
        <v>0</v>
      </c>
      <c r="D12" s="168" t="str">
        <f>[1]SM!Q$115</f>
        <v>0</v>
      </c>
      <c r="E12" s="168" t="str">
        <f>[1]SM!R$115</f>
        <v>0</v>
      </c>
      <c r="F12" s="168" t="str">
        <f>[1]SM!S$115</f>
        <v>0</v>
      </c>
      <c r="G12" s="168">
        <v>1</v>
      </c>
      <c r="H12" s="169">
        <v>1</v>
      </c>
      <c r="J12" s="174">
        <f t="shared" si="0"/>
        <v>2</v>
      </c>
    </row>
    <row r="13" spans="2:10" ht="14.25" thickTop="1" thickBot="1" x14ac:dyDescent="0.25">
      <c r="B13" t="s">
        <v>278</v>
      </c>
      <c r="C13" s="170">
        <f>C6+C7+C8+C9+C10+C11+C12</f>
        <v>3</v>
      </c>
      <c r="D13" s="171">
        <f t="shared" ref="D13:H13" si="1">D6+D7+D8+D9+D10+D11+D12</f>
        <v>18</v>
      </c>
      <c r="E13" s="171">
        <f t="shared" si="1"/>
        <v>3</v>
      </c>
      <c r="F13" s="171">
        <f t="shared" si="1"/>
        <v>2</v>
      </c>
      <c r="G13" s="171">
        <f t="shared" si="1"/>
        <v>10</v>
      </c>
      <c r="H13" s="172">
        <f t="shared" si="1"/>
        <v>3</v>
      </c>
    </row>
    <row r="14" spans="2:10" ht="13.5" thickTop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81"/>
  <sheetViews>
    <sheetView tabSelected="1" zoomScaleNormal="100" workbookViewId="0">
      <selection activeCell="E23" sqref="E23"/>
    </sheetView>
  </sheetViews>
  <sheetFormatPr defaultRowHeight="12.75" x14ac:dyDescent="0.2"/>
  <cols>
    <col min="1" max="1" width="7.7109375" customWidth="1"/>
    <col min="2" max="2" width="5.42578125" customWidth="1"/>
    <col min="3" max="3" width="6.140625" customWidth="1"/>
    <col min="4" max="4" width="6.28515625" customWidth="1"/>
    <col min="5" max="5" width="8.28515625" customWidth="1"/>
    <col min="6" max="6" width="8.7109375" customWidth="1"/>
    <col min="7" max="7" width="8" customWidth="1"/>
    <col min="8" max="8" width="7.7109375" customWidth="1"/>
    <col min="9" max="9" width="7.85546875" customWidth="1"/>
    <col min="10" max="10" width="8.42578125" customWidth="1"/>
    <col min="11" max="11" width="10.140625" customWidth="1"/>
    <col min="13" max="13" width="13" customWidth="1"/>
    <col min="14" max="14" width="4.7109375" customWidth="1"/>
    <col min="15" max="25" width="6.7109375" customWidth="1"/>
  </cols>
  <sheetData>
    <row r="1" spans="1:21" s="2" customFormat="1" ht="14.1" customHeight="1" thickBot="1" x14ac:dyDescent="0.25">
      <c r="A1" s="61">
        <v>2019</v>
      </c>
      <c r="B1" s="61" t="s">
        <v>78</v>
      </c>
      <c r="C1" s="61"/>
      <c r="D1" s="62"/>
      <c r="E1" s="62"/>
      <c r="F1" s="62"/>
      <c r="G1" s="62"/>
      <c r="H1" s="62"/>
      <c r="I1" s="62"/>
      <c r="J1" s="62"/>
      <c r="K1" s="62"/>
      <c r="L1" s="62"/>
      <c r="O1" s="63"/>
      <c r="P1" s="63"/>
      <c r="Q1" s="63"/>
      <c r="R1" s="63"/>
      <c r="S1" s="63"/>
    </row>
    <row r="2" spans="1:21" s="69" customFormat="1" ht="14.1" customHeight="1" thickBot="1" x14ac:dyDescent="0.25">
      <c r="A2" s="64"/>
      <c r="B2" s="195" t="s">
        <v>79</v>
      </c>
      <c r="C2" s="196"/>
      <c r="D2" s="195" t="s">
        <v>80</v>
      </c>
      <c r="E2" s="196"/>
      <c r="F2" s="195" t="s">
        <v>81</v>
      </c>
      <c r="G2" s="196"/>
      <c r="H2" s="195" t="s">
        <v>82</v>
      </c>
      <c r="I2" s="196"/>
      <c r="J2" s="195" t="s">
        <v>83</v>
      </c>
      <c r="K2" s="196"/>
      <c r="L2" s="195" t="s">
        <v>84</v>
      </c>
      <c r="M2" s="196"/>
      <c r="O2" s="70"/>
      <c r="P2" s="70"/>
      <c r="Q2" s="70"/>
      <c r="R2" s="70"/>
      <c r="S2" s="70"/>
      <c r="T2" s="71"/>
      <c r="U2" s="71"/>
    </row>
    <row r="3" spans="1:21" ht="14.1" customHeight="1" x14ac:dyDescent="0.2">
      <c r="A3" s="72">
        <v>11.3</v>
      </c>
      <c r="B3" s="96" t="s">
        <v>91</v>
      </c>
      <c r="C3" s="89" t="s">
        <v>85</v>
      </c>
      <c r="D3" s="175" t="s">
        <v>88</v>
      </c>
      <c r="E3" s="176" t="s">
        <v>87</v>
      </c>
      <c r="F3" s="177" t="s">
        <v>86</v>
      </c>
      <c r="G3" s="87"/>
      <c r="H3" s="99" t="s">
        <v>93</v>
      </c>
      <c r="I3" s="91" t="s">
        <v>52</v>
      </c>
      <c r="J3" s="101" t="s">
        <v>89</v>
      </c>
      <c r="K3" s="102" t="s">
        <v>20</v>
      </c>
      <c r="L3" s="73"/>
      <c r="M3" s="74"/>
      <c r="O3" s="9"/>
      <c r="P3" s="9"/>
      <c r="Q3" s="9"/>
      <c r="R3" s="9"/>
      <c r="S3" s="9"/>
      <c r="T3" s="8"/>
      <c r="U3" s="8"/>
    </row>
    <row r="4" spans="1:21" ht="14.1" customHeight="1" x14ac:dyDescent="0.2">
      <c r="A4" s="75">
        <v>12.25</v>
      </c>
      <c r="B4" s="75"/>
      <c r="C4" s="77"/>
      <c r="D4" s="100" t="s">
        <v>86</v>
      </c>
      <c r="E4" s="94"/>
      <c r="F4" s="98" t="s">
        <v>20</v>
      </c>
      <c r="G4" s="92"/>
      <c r="H4" s="95" t="s">
        <v>89</v>
      </c>
      <c r="I4" s="90"/>
      <c r="J4" s="178" t="s">
        <v>88</v>
      </c>
      <c r="K4" s="179" t="s">
        <v>87</v>
      </c>
      <c r="L4" s="181" t="s">
        <v>91</v>
      </c>
      <c r="M4" s="88" t="s">
        <v>85</v>
      </c>
      <c r="O4" s="9"/>
      <c r="P4" s="9"/>
      <c r="Q4" s="9"/>
      <c r="R4" s="9"/>
      <c r="S4" s="9"/>
      <c r="T4" s="8"/>
      <c r="U4" s="8"/>
    </row>
    <row r="5" spans="1:21" ht="14.1" customHeight="1" x14ac:dyDescent="0.2">
      <c r="A5" s="75">
        <v>13.2</v>
      </c>
      <c r="B5" s="98" t="s">
        <v>89</v>
      </c>
      <c r="C5" s="92" t="s">
        <v>20</v>
      </c>
      <c r="D5" s="95" t="s">
        <v>91</v>
      </c>
      <c r="E5" s="90" t="s">
        <v>85</v>
      </c>
      <c r="F5" s="178" t="s">
        <v>88</v>
      </c>
      <c r="G5" s="179" t="s">
        <v>87</v>
      </c>
      <c r="H5" s="97" t="s">
        <v>86</v>
      </c>
      <c r="I5" s="88"/>
      <c r="J5" s="75"/>
      <c r="K5" s="77"/>
      <c r="L5" s="93" t="s">
        <v>93</v>
      </c>
      <c r="M5" s="94" t="s">
        <v>52</v>
      </c>
      <c r="O5" s="9"/>
      <c r="P5" s="9"/>
      <c r="Q5" s="9"/>
      <c r="R5" s="9"/>
      <c r="S5" s="9"/>
      <c r="T5" s="8"/>
      <c r="U5" s="8"/>
    </row>
    <row r="6" spans="1:21" ht="14.1" customHeight="1" x14ac:dyDescent="0.2">
      <c r="A6" s="75">
        <v>14.15</v>
      </c>
      <c r="B6" s="75"/>
      <c r="C6" s="77"/>
      <c r="D6" s="75"/>
      <c r="E6" s="77"/>
      <c r="F6" s="100" t="s">
        <v>89</v>
      </c>
      <c r="G6" s="94"/>
      <c r="H6" s="178" t="s">
        <v>91</v>
      </c>
      <c r="I6" s="179" t="s">
        <v>85</v>
      </c>
      <c r="J6" s="75"/>
      <c r="K6" s="77"/>
      <c r="L6" s="200" t="s">
        <v>282</v>
      </c>
      <c r="M6" s="201"/>
      <c r="O6" s="9"/>
      <c r="P6" s="9"/>
      <c r="Q6" s="9"/>
      <c r="R6" s="9"/>
      <c r="S6" s="9"/>
      <c r="T6" s="8"/>
      <c r="U6" s="8"/>
    </row>
    <row r="7" spans="1:21" ht="14.1" customHeight="1" x14ac:dyDescent="0.2">
      <c r="A7" s="75">
        <v>15.1</v>
      </c>
      <c r="B7" s="98" t="s">
        <v>88</v>
      </c>
      <c r="C7" s="92" t="s">
        <v>87</v>
      </c>
      <c r="D7" s="75"/>
      <c r="E7" s="77"/>
      <c r="F7" s="95" t="s">
        <v>93</v>
      </c>
      <c r="G7" s="90" t="s">
        <v>52</v>
      </c>
      <c r="H7" s="100" t="s">
        <v>20</v>
      </c>
      <c r="I7" s="94"/>
      <c r="J7" s="97" t="s">
        <v>91</v>
      </c>
      <c r="K7" s="88" t="s">
        <v>85</v>
      </c>
      <c r="L7" s="180" t="s">
        <v>86</v>
      </c>
      <c r="M7" s="179" t="s">
        <v>89</v>
      </c>
      <c r="O7" s="9"/>
      <c r="P7" s="9"/>
      <c r="Q7" s="9"/>
      <c r="R7" s="9"/>
      <c r="S7" s="9"/>
      <c r="T7" s="8"/>
      <c r="U7" s="8"/>
    </row>
    <row r="8" spans="1:21" ht="14.1" customHeight="1" x14ac:dyDescent="0.2">
      <c r="A8" s="75">
        <v>16.05</v>
      </c>
      <c r="B8" s="100" t="s">
        <v>86</v>
      </c>
      <c r="C8" s="94"/>
      <c r="D8" s="178" t="s">
        <v>89</v>
      </c>
      <c r="E8" s="179" t="s">
        <v>20</v>
      </c>
      <c r="F8" s="98" t="s">
        <v>91</v>
      </c>
      <c r="G8" s="92" t="s">
        <v>85</v>
      </c>
      <c r="H8" s="97" t="s">
        <v>88</v>
      </c>
      <c r="I8" s="88" t="s">
        <v>87</v>
      </c>
      <c r="J8" s="75"/>
      <c r="K8" s="77"/>
      <c r="L8" s="76"/>
      <c r="M8" s="77"/>
      <c r="O8" s="9"/>
      <c r="P8" s="9"/>
      <c r="Q8" s="9"/>
      <c r="R8" s="9"/>
      <c r="S8" s="9"/>
      <c r="T8" s="8"/>
      <c r="U8" s="8"/>
    </row>
    <row r="9" spans="1:21" ht="14.1" customHeight="1" x14ac:dyDescent="0.2">
      <c r="A9" s="75"/>
      <c r="B9" s="75"/>
      <c r="C9" s="77"/>
      <c r="D9" s="75"/>
      <c r="E9" s="77"/>
      <c r="F9" s="75"/>
      <c r="G9" s="77"/>
      <c r="H9" s="75"/>
      <c r="I9" s="77"/>
      <c r="J9" s="75"/>
      <c r="K9" s="77"/>
      <c r="L9" s="76"/>
      <c r="M9" s="77"/>
      <c r="O9" s="9"/>
      <c r="P9" s="9"/>
      <c r="Q9" s="9"/>
      <c r="R9" s="9"/>
      <c r="S9" s="9"/>
      <c r="T9" s="8"/>
      <c r="U9" s="8"/>
    </row>
    <row r="10" spans="1:21" ht="14.1" customHeight="1" x14ac:dyDescent="0.2">
      <c r="A10" s="75"/>
      <c r="B10" s="75"/>
      <c r="C10" s="77"/>
      <c r="D10" s="75"/>
      <c r="E10" s="77"/>
      <c r="F10" s="75"/>
      <c r="G10" s="77"/>
      <c r="H10" s="75"/>
      <c r="I10" s="77"/>
      <c r="J10" s="75"/>
      <c r="K10" s="77"/>
      <c r="L10" s="76"/>
      <c r="M10" s="77"/>
      <c r="O10" s="9"/>
      <c r="P10" s="9"/>
      <c r="Q10" s="9"/>
      <c r="R10" s="9"/>
      <c r="S10" s="9"/>
      <c r="T10" s="8"/>
      <c r="U10" s="8"/>
    </row>
    <row r="11" spans="1:21" ht="14.1" customHeight="1" thickBot="1" x14ac:dyDescent="0.25">
      <c r="A11" s="82"/>
      <c r="B11" s="82"/>
      <c r="C11" s="84"/>
      <c r="D11" s="82"/>
      <c r="E11" s="84"/>
      <c r="F11" s="85"/>
      <c r="G11" s="84"/>
      <c r="H11" s="85"/>
      <c r="I11" s="84"/>
      <c r="J11" s="85"/>
      <c r="K11" s="84"/>
      <c r="L11" s="83"/>
      <c r="M11" s="84"/>
      <c r="O11" s="9"/>
      <c r="P11" s="9"/>
      <c r="Q11" s="9"/>
      <c r="R11" s="9"/>
      <c r="S11" s="9"/>
      <c r="T11" s="8"/>
      <c r="U11" s="8"/>
    </row>
    <row r="12" spans="1:21" x14ac:dyDescent="0.2">
      <c r="A12" s="9"/>
      <c r="B12" s="9"/>
      <c r="C12" s="9"/>
      <c r="D12" s="9"/>
      <c r="F12" s="1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8"/>
      <c r="U12" s="8"/>
    </row>
    <row r="13" spans="1:21" x14ac:dyDescent="0.2">
      <c r="A13" s="9"/>
      <c r="B13" s="9"/>
      <c r="C13" s="9"/>
      <c r="D13" s="9"/>
      <c r="F13" s="70">
        <v>11.3</v>
      </c>
      <c r="G13" s="70">
        <v>12.25</v>
      </c>
      <c r="H13" s="70">
        <v>13.2</v>
      </c>
      <c r="I13" s="70">
        <v>14.15</v>
      </c>
      <c r="J13" s="70">
        <v>15.1</v>
      </c>
      <c r="K13" s="70">
        <v>16.05</v>
      </c>
      <c r="L13" s="9"/>
      <c r="M13" s="9"/>
      <c r="N13" s="9"/>
      <c r="O13" s="9"/>
      <c r="P13" s="9"/>
      <c r="Q13" s="9"/>
      <c r="R13" s="9"/>
      <c r="S13" s="9"/>
      <c r="T13" s="8"/>
      <c r="U13" s="8"/>
    </row>
    <row r="14" spans="1:21" x14ac:dyDescent="0.2">
      <c r="A14" s="9"/>
      <c r="B14" s="9" t="s">
        <v>283</v>
      </c>
      <c r="C14" s="9"/>
      <c r="D14" s="202" t="s">
        <v>284</v>
      </c>
      <c r="E14" s="202"/>
      <c r="F14" s="70" t="s">
        <v>79</v>
      </c>
      <c r="G14" s="70" t="s">
        <v>82</v>
      </c>
      <c r="H14" s="70" t="s">
        <v>80</v>
      </c>
      <c r="I14" s="70" t="s">
        <v>84</v>
      </c>
      <c r="J14" s="70" t="s">
        <v>81</v>
      </c>
      <c r="K14" s="70" t="s">
        <v>289</v>
      </c>
      <c r="L14" s="9"/>
      <c r="M14" s="9"/>
      <c r="N14" s="9"/>
      <c r="O14" s="9"/>
      <c r="P14" s="9"/>
      <c r="Q14" s="9"/>
      <c r="R14" s="9"/>
      <c r="S14" s="9"/>
      <c r="T14" s="8"/>
      <c r="U14" s="8"/>
    </row>
    <row r="15" spans="1:21" x14ac:dyDescent="0.2">
      <c r="A15" s="9"/>
      <c r="B15" s="9"/>
      <c r="C15" s="9"/>
      <c r="D15" s="203" t="s">
        <v>285</v>
      </c>
      <c r="E15" s="203"/>
      <c r="F15" s="70" t="s">
        <v>80</v>
      </c>
      <c r="G15" s="70" t="s">
        <v>83</v>
      </c>
      <c r="H15" s="70" t="s">
        <v>81</v>
      </c>
      <c r="I15" s="70" t="s">
        <v>82</v>
      </c>
      <c r="J15" s="70" t="s">
        <v>84</v>
      </c>
      <c r="K15" s="70" t="s">
        <v>80</v>
      </c>
      <c r="L15" s="9"/>
      <c r="M15" s="9"/>
      <c r="N15" s="9"/>
      <c r="O15" s="9"/>
      <c r="P15" s="9"/>
      <c r="Q15" s="9"/>
      <c r="R15" s="9"/>
      <c r="S15" s="9"/>
      <c r="T15" s="8"/>
      <c r="U15" s="8"/>
    </row>
    <row r="16" spans="1:21" x14ac:dyDescent="0.2">
      <c r="A16" s="9"/>
      <c r="B16" s="9"/>
      <c r="C16" s="9"/>
      <c r="D16" s="199" t="s">
        <v>286</v>
      </c>
      <c r="E16" s="199"/>
      <c r="F16" s="70" t="s">
        <v>81</v>
      </c>
      <c r="G16" s="70" t="s">
        <v>84</v>
      </c>
      <c r="H16" s="70" t="s">
        <v>82</v>
      </c>
      <c r="I16" s="184" t="s">
        <v>291</v>
      </c>
      <c r="J16" s="70" t="s">
        <v>83</v>
      </c>
      <c r="K16" s="70" t="s">
        <v>82</v>
      </c>
      <c r="L16" s="9"/>
      <c r="M16" s="9"/>
      <c r="N16" s="9"/>
      <c r="O16" s="9"/>
      <c r="P16" s="9"/>
      <c r="Q16" s="9"/>
      <c r="R16" s="9"/>
      <c r="S16" s="9"/>
      <c r="T16" s="8"/>
      <c r="U16" s="8"/>
    </row>
    <row r="17" spans="1:40" x14ac:dyDescent="0.2">
      <c r="A17" s="9"/>
      <c r="B17" s="9"/>
      <c r="C17" s="9"/>
      <c r="D17" s="197" t="s">
        <v>287</v>
      </c>
      <c r="E17" s="197"/>
      <c r="F17" s="70" t="s">
        <v>82</v>
      </c>
      <c r="G17" s="70" t="s">
        <v>81</v>
      </c>
      <c r="H17" s="70" t="s">
        <v>79</v>
      </c>
      <c r="I17" s="70" t="s">
        <v>290</v>
      </c>
      <c r="J17" s="70" t="s">
        <v>79</v>
      </c>
      <c r="K17" s="70" t="s">
        <v>81</v>
      </c>
      <c r="L17" s="9"/>
      <c r="M17" s="9"/>
      <c r="N17" s="9"/>
      <c r="O17" s="9"/>
      <c r="P17" s="9"/>
      <c r="Q17" s="9"/>
      <c r="R17" s="9"/>
      <c r="S17" s="9"/>
      <c r="T17" s="8"/>
      <c r="U17" s="8"/>
    </row>
    <row r="18" spans="1:40" x14ac:dyDescent="0.2">
      <c r="A18" s="9"/>
      <c r="B18" s="9"/>
      <c r="C18" s="9"/>
      <c r="D18" s="198" t="s">
        <v>288</v>
      </c>
      <c r="E18" s="198"/>
      <c r="F18" s="70" t="s">
        <v>83</v>
      </c>
      <c r="G18" s="70" t="s">
        <v>80</v>
      </c>
      <c r="H18" s="70" t="s">
        <v>84</v>
      </c>
      <c r="I18" s="70" t="s">
        <v>81</v>
      </c>
      <c r="J18" s="70" t="s">
        <v>82</v>
      </c>
      <c r="K18" s="70" t="s">
        <v>79</v>
      </c>
      <c r="L18" s="9"/>
      <c r="M18" s="9"/>
      <c r="N18" s="9"/>
      <c r="O18" s="9"/>
      <c r="P18" s="9"/>
      <c r="Q18" s="9"/>
      <c r="R18" s="9"/>
      <c r="S18" s="9"/>
      <c r="T18" s="8"/>
      <c r="U18" s="8"/>
    </row>
    <row r="19" spans="1:40" x14ac:dyDescent="0.2">
      <c r="A19" s="9"/>
      <c r="B19" s="9"/>
      <c r="C19" s="9"/>
      <c r="D19" s="9"/>
      <c r="E19" s="9"/>
      <c r="F19" s="184"/>
      <c r="G19" s="70"/>
      <c r="H19" s="70"/>
      <c r="I19" s="70"/>
      <c r="J19" s="70"/>
      <c r="K19" s="70"/>
      <c r="L19" s="9"/>
      <c r="M19" s="9"/>
      <c r="N19" s="9"/>
      <c r="O19" s="9"/>
      <c r="P19" s="9"/>
      <c r="Q19" s="9"/>
      <c r="R19" s="9"/>
      <c r="S19" s="9"/>
      <c r="T19" s="8"/>
      <c r="U19" s="8"/>
    </row>
    <row r="20" spans="1:40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8"/>
      <c r="AN20" s="8"/>
    </row>
    <row r="21" spans="1:40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8"/>
      <c r="AN21" s="8"/>
    </row>
    <row r="22" spans="1:40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8"/>
      <c r="AN22" s="8"/>
    </row>
    <row r="23" spans="1:40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8"/>
      <c r="AN23" s="8"/>
    </row>
    <row r="24" spans="1:4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8"/>
      <c r="AN24" s="8"/>
    </row>
    <row r="25" spans="1:4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8"/>
      <c r="AN25" s="8"/>
    </row>
    <row r="26" spans="1:4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8"/>
      <c r="AN26" s="8"/>
    </row>
    <row r="27" spans="1:40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8"/>
      <c r="AN27" s="8"/>
    </row>
    <row r="28" spans="1:40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8"/>
      <c r="AN28" s="8"/>
    </row>
    <row r="29" spans="1:40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8"/>
      <c r="AN29" s="8"/>
    </row>
    <row r="30" spans="1:40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8"/>
      <c r="AN30" s="8"/>
    </row>
    <row r="31" spans="1:40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8"/>
      <c r="AN31" s="8"/>
    </row>
    <row r="32" spans="1:4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8"/>
      <c r="AN32" s="8"/>
    </row>
    <row r="33" spans="1:40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8"/>
      <c r="AN33" s="8"/>
    </row>
    <row r="34" spans="1:4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8"/>
      <c r="AN34" s="8"/>
    </row>
    <row r="35" spans="1:40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8"/>
      <c r="AN35" s="8"/>
    </row>
    <row r="36" spans="1:40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8"/>
      <c r="AN36" s="8"/>
    </row>
    <row r="37" spans="1:40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8"/>
      <c r="AN37" s="8"/>
    </row>
    <row r="38" spans="1:40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8"/>
      <c r="AN38" s="8"/>
    </row>
    <row r="39" spans="1:40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8"/>
      <c r="AN39" s="8"/>
    </row>
    <row r="40" spans="1:40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8"/>
      <c r="AN40" s="8"/>
    </row>
    <row r="41" spans="1:40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8"/>
      <c r="AN41" s="8"/>
    </row>
    <row r="42" spans="1:40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8"/>
      <c r="AN42" s="8"/>
    </row>
    <row r="43" spans="1:40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8"/>
      <c r="AN43" s="8"/>
    </row>
    <row r="44" spans="1:40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8"/>
      <c r="AN44" s="8"/>
    </row>
    <row r="45" spans="1:40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8"/>
      <c r="AN45" s="8"/>
    </row>
    <row r="46" spans="1:40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8"/>
      <c r="AN46" s="8"/>
    </row>
    <row r="47" spans="1:40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8"/>
      <c r="AN47" s="8"/>
    </row>
    <row r="48" spans="1:40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8"/>
      <c r="AN48" s="8"/>
    </row>
    <row r="49" spans="1:4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8"/>
      <c r="AN49" s="8"/>
    </row>
    <row r="50" spans="1:4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8"/>
      <c r="AN50" s="8"/>
    </row>
    <row r="51" spans="1:4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8"/>
      <c r="AN51" s="8"/>
    </row>
    <row r="52" spans="1:4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8"/>
      <c r="AN52" s="8"/>
    </row>
    <row r="53" spans="1:40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8"/>
      <c r="AN53" s="8"/>
    </row>
    <row r="54" spans="1:4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8"/>
      <c r="AN54" s="8"/>
    </row>
    <row r="55" spans="1:4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8"/>
      <c r="AN55" s="8"/>
    </row>
    <row r="56" spans="1:40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8"/>
      <c r="AN56" s="8"/>
    </row>
    <row r="57" spans="1:40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8"/>
      <c r="AN57" s="8"/>
    </row>
    <row r="58" spans="1:40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8"/>
      <c r="AN58" s="8"/>
    </row>
    <row r="59" spans="1:40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8"/>
      <c r="AN59" s="8"/>
    </row>
    <row r="60" spans="1:40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8"/>
      <c r="AN60" s="8"/>
    </row>
    <row r="61" spans="1:40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8"/>
      <c r="AN61" s="8"/>
    </row>
    <row r="62" spans="1:40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8"/>
      <c r="AN62" s="8"/>
    </row>
    <row r="63" spans="1:40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8"/>
      <c r="AN63" s="8"/>
    </row>
    <row r="64" spans="1:40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8"/>
      <c r="AN64" s="8"/>
    </row>
    <row r="65" spans="1:40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8"/>
      <c r="AN65" s="8"/>
    </row>
    <row r="66" spans="1:40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8"/>
      <c r="AN66" s="8"/>
    </row>
    <row r="67" spans="1:40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8"/>
      <c r="AN67" s="8"/>
    </row>
    <row r="68" spans="1:40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8"/>
      <c r="AN68" s="8"/>
    </row>
    <row r="69" spans="1:40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8"/>
      <c r="AN69" s="8"/>
    </row>
    <row r="70" spans="1:40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8"/>
      <c r="AN70" s="8"/>
    </row>
    <row r="71" spans="1:40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8"/>
      <c r="AN71" s="8"/>
    </row>
    <row r="72" spans="1:40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8"/>
      <c r="AN72" s="8"/>
    </row>
    <row r="73" spans="1:40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8"/>
      <c r="AN73" s="8"/>
    </row>
    <row r="74" spans="1:40" x14ac:dyDescent="0.2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</row>
    <row r="75" spans="1:40" x14ac:dyDescent="0.2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</row>
    <row r="76" spans="1:40" x14ac:dyDescent="0.2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</row>
    <row r="77" spans="1:40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</row>
    <row r="78" spans="1:40" x14ac:dyDescent="0.2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</row>
    <row r="79" spans="1:40" x14ac:dyDescent="0.2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</row>
    <row r="80" spans="1:40" x14ac:dyDescent="0.2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</row>
    <row r="81" spans="1:38" x14ac:dyDescent="0.2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</row>
  </sheetData>
  <mergeCells count="12">
    <mergeCell ref="H2:I2"/>
    <mergeCell ref="D16:E16"/>
    <mergeCell ref="J2:K2"/>
    <mergeCell ref="L2:M2"/>
    <mergeCell ref="L6:M6"/>
    <mergeCell ref="D14:E14"/>
    <mergeCell ref="D15:E15"/>
    <mergeCell ref="D17:E17"/>
    <mergeCell ref="D18:E18"/>
    <mergeCell ref="B2:C2"/>
    <mergeCell ref="D2:E2"/>
    <mergeCell ref="F2:G2"/>
  </mergeCells>
  <pageMargins left="0.52" right="0.15748031496062992" top="0.17" bottom="0.19685039370078741" header="0.17" footer="0.19685039370078741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100"/>
  <sheetViews>
    <sheetView topLeftCell="H1" workbookViewId="0">
      <selection activeCell="Q36" sqref="Q36"/>
    </sheetView>
  </sheetViews>
  <sheetFormatPr defaultRowHeight="12.75" x14ac:dyDescent="0.2"/>
  <cols>
    <col min="1" max="3" width="12.7109375" customWidth="1"/>
    <col min="4" max="9" width="12.7109375" style="69" customWidth="1"/>
  </cols>
  <sheetData>
    <row r="2" spans="1:30" x14ac:dyDescent="0.2">
      <c r="A2" t="s">
        <v>2</v>
      </c>
      <c r="B2" t="s">
        <v>103</v>
      </c>
      <c r="D2" s="69" t="s">
        <v>104</v>
      </c>
      <c r="E2" s="69" t="s">
        <v>105</v>
      </c>
      <c r="F2" s="69" t="s">
        <v>106</v>
      </c>
      <c r="G2" s="69" t="s">
        <v>107</v>
      </c>
      <c r="H2" s="69" t="s">
        <v>108</v>
      </c>
      <c r="I2" s="69" t="s">
        <v>109</v>
      </c>
      <c r="V2" s="69">
        <v>1</v>
      </c>
      <c r="W2" t="s">
        <v>101</v>
      </c>
    </row>
    <row r="3" spans="1:30" x14ac:dyDescent="0.2">
      <c r="V3" s="69">
        <v>2</v>
      </c>
      <c r="W3" t="s">
        <v>110</v>
      </c>
    </row>
    <row r="4" spans="1:30" x14ac:dyDescent="0.2">
      <c r="A4" t="s">
        <v>8</v>
      </c>
      <c r="B4" t="s">
        <v>87</v>
      </c>
      <c r="C4" t="str">
        <f>A4&amp;"_"&amp;B4</f>
        <v>800m_SM</v>
      </c>
      <c r="D4" s="69" t="str">
        <f ca="1">VLOOKUP(RANK(J4,$J4:$O4),$V$2:$W$7,2)</f>
        <v>North Devon</v>
      </c>
      <c r="E4" s="69" t="str">
        <f t="shared" ref="E4:I4" ca="1" si="0">VLOOKUP(RANK(K4,$J4:$O4),$V$2:$W$7,2)</f>
        <v>Exeter</v>
      </c>
      <c r="F4" s="69" t="str">
        <f t="shared" ca="1" si="0"/>
        <v>Yeovil</v>
      </c>
      <c r="G4" s="69" t="str">
        <f t="shared" ca="1" si="0"/>
        <v>Taunton</v>
      </c>
      <c r="H4" s="69" t="str">
        <f t="shared" ca="1" si="0"/>
        <v>Armada</v>
      </c>
      <c r="I4" s="69" t="str">
        <f t="shared" ca="1" si="0"/>
        <v>Newton Abbot</v>
      </c>
      <c r="J4">
        <f ca="1">RAND()</f>
        <v>0.42294028071778322</v>
      </c>
      <c r="K4">
        <f t="shared" ref="K4:O19" ca="1" si="1">RAND()</f>
        <v>0.3610102371044126</v>
      </c>
      <c r="L4">
        <f t="shared" ca="1" si="1"/>
        <v>0.83800172407847184</v>
      </c>
      <c r="M4">
        <f t="shared" ca="1" si="1"/>
        <v>4.4785450046744835E-3</v>
      </c>
      <c r="N4">
        <f t="shared" ca="1" si="1"/>
        <v>0.92959785305692044</v>
      </c>
      <c r="O4">
        <f t="shared" ca="1" si="1"/>
        <v>0.58857821519116205</v>
      </c>
      <c r="V4" s="69">
        <v>3</v>
      </c>
      <c r="W4" t="s">
        <v>96</v>
      </c>
    </row>
    <row r="5" spans="1:30" x14ac:dyDescent="0.2">
      <c r="A5" t="s">
        <v>8</v>
      </c>
      <c r="B5" t="s">
        <v>88</v>
      </c>
      <c r="C5" t="str">
        <f t="shared" ref="C5:C68" si="2">A5&amp;"_"&amp;B5</f>
        <v>800m_U20M</v>
      </c>
      <c r="D5" s="69" t="str">
        <f t="shared" ref="D5:D68" ca="1" si="3">VLOOKUP(RANK(J5,$J5:$O5),$V$2:$W$7,2)</f>
        <v>Exeter</v>
      </c>
      <c r="E5" s="69" t="str">
        <f t="shared" ref="E5:E68" ca="1" si="4">VLOOKUP(RANK(K5,$J5:$O5),$V$2:$W$7,2)</f>
        <v>North Devon</v>
      </c>
      <c r="F5" s="69" t="str">
        <f t="shared" ref="F5:F68" ca="1" si="5">VLOOKUP(RANK(L5,$J5:$O5),$V$2:$W$7,2)</f>
        <v>Yeovil</v>
      </c>
      <c r="G5" s="69" t="str">
        <f t="shared" ref="G5:G68" ca="1" si="6">VLOOKUP(RANK(M5,$J5:$O5),$V$2:$W$7,2)</f>
        <v>Newton Abbot</v>
      </c>
      <c r="H5" s="69" t="str">
        <f t="shared" ref="H5:H68" ca="1" si="7">VLOOKUP(RANK(N5,$J5:$O5),$V$2:$W$7,2)</f>
        <v>Armada</v>
      </c>
      <c r="I5" s="69" t="str">
        <f t="shared" ref="I5:I68" ca="1" si="8">VLOOKUP(RANK(O5,$J5:$O5),$V$2:$W$7,2)</f>
        <v>Taunton</v>
      </c>
      <c r="J5">
        <f t="shared" ref="J5:O36" ca="1" si="9">RAND()</f>
        <v>0.23581143565302465</v>
      </c>
      <c r="K5">
        <f t="shared" ca="1" si="1"/>
        <v>0.35437033786944394</v>
      </c>
      <c r="L5">
        <f t="shared" ca="1" si="1"/>
        <v>0.81544714814214792</v>
      </c>
      <c r="M5">
        <f t="shared" ca="1" si="1"/>
        <v>0.42218972359479545</v>
      </c>
      <c r="N5">
        <f t="shared" ca="1" si="1"/>
        <v>0.96124755370593218</v>
      </c>
      <c r="O5">
        <f t="shared" ca="1" si="1"/>
        <v>4.2654116250687046E-2</v>
      </c>
      <c r="V5" s="69">
        <v>4</v>
      </c>
      <c r="W5" t="s">
        <v>100</v>
      </c>
    </row>
    <row r="6" spans="1:30" x14ac:dyDescent="0.2">
      <c r="A6" t="s">
        <v>8</v>
      </c>
      <c r="B6" t="s">
        <v>20</v>
      </c>
      <c r="C6" t="str">
        <f t="shared" si="2"/>
        <v>800m_U17M</v>
      </c>
      <c r="D6" s="69" t="str">
        <f t="shared" ca="1" si="3"/>
        <v>Newton Abbot</v>
      </c>
      <c r="E6" s="69" t="str">
        <f t="shared" ca="1" si="4"/>
        <v>North Devon</v>
      </c>
      <c r="F6" s="69" t="str">
        <f t="shared" ca="1" si="5"/>
        <v>Armada</v>
      </c>
      <c r="G6" s="69" t="str">
        <f t="shared" ca="1" si="6"/>
        <v>Taunton</v>
      </c>
      <c r="H6" s="69" t="str">
        <f t="shared" ca="1" si="7"/>
        <v>Yeovil</v>
      </c>
      <c r="I6" s="69" t="str">
        <f t="shared" ca="1" si="8"/>
        <v>Exeter</v>
      </c>
      <c r="J6">
        <f t="shared" ca="1" si="9"/>
        <v>0.6336202173345945</v>
      </c>
      <c r="K6">
        <f t="shared" ca="1" si="1"/>
        <v>0.34804396544275451</v>
      </c>
      <c r="L6">
        <f t="shared" ca="1" si="1"/>
        <v>0.86752038946814258</v>
      </c>
      <c r="M6">
        <f t="shared" ca="1" si="1"/>
        <v>0.16015756678914117</v>
      </c>
      <c r="N6">
        <f t="shared" ca="1" si="1"/>
        <v>0.73591242969474702</v>
      </c>
      <c r="O6">
        <f t="shared" ca="1" si="1"/>
        <v>0.27399484713712619</v>
      </c>
      <c r="V6" s="69">
        <v>5</v>
      </c>
      <c r="W6" t="s">
        <v>111</v>
      </c>
    </row>
    <row r="7" spans="1:30" x14ac:dyDescent="0.2">
      <c r="A7" t="s">
        <v>8</v>
      </c>
      <c r="B7" t="s">
        <v>89</v>
      </c>
      <c r="C7" t="str">
        <f t="shared" si="2"/>
        <v>800m_U15B</v>
      </c>
      <c r="D7" s="69" t="str">
        <f t="shared" ca="1" si="3"/>
        <v>Exeter</v>
      </c>
      <c r="E7" s="69" t="str">
        <f t="shared" ca="1" si="4"/>
        <v>Taunton</v>
      </c>
      <c r="F7" s="69" t="str">
        <f t="shared" ca="1" si="5"/>
        <v>Yeovil</v>
      </c>
      <c r="G7" s="69" t="str">
        <f t="shared" ca="1" si="6"/>
        <v>Newton Abbot</v>
      </c>
      <c r="H7" s="69" t="str">
        <f t="shared" ca="1" si="7"/>
        <v>North Devon</v>
      </c>
      <c r="I7" s="69" t="str">
        <f t="shared" ca="1" si="8"/>
        <v>Armada</v>
      </c>
      <c r="J7">
        <f t="shared" ca="1" si="9"/>
        <v>0.27036483335927641</v>
      </c>
      <c r="K7">
        <f t="shared" ca="1" si="1"/>
        <v>5.6487734352511532E-2</v>
      </c>
      <c r="L7">
        <f t="shared" ca="1" si="1"/>
        <v>0.83904649623491634</v>
      </c>
      <c r="M7">
        <f t="shared" ca="1" si="1"/>
        <v>0.54494862565433044</v>
      </c>
      <c r="N7">
        <f t="shared" ca="1" si="1"/>
        <v>0.46370388002234375</v>
      </c>
      <c r="O7">
        <f t="shared" ca="1" si="1"/>
        <v>0.88379229690266914</v>
      </c>
      <c r="V7" s="69">
        <v>6</v>
      </c>
      <c r="W7" t="s">
        <v>97</v>
      </c>
    </row>
    <row r="8" spans="1:30" x14ac:dyDescent="0.2">
      <c r="A8" t="s">
        <v>8</v>
      </c>
      <c r="B8" t="s">
        <v>85</v>
      </c>
      <c r="C8" t="str">
        <f t="shared" si="2"/>
        <v>800m_SW</v>
      </c>
      <c r="D8" s="69" t="str">
        <f t="shared" ca="1" si="3"/>
        <v>Newton Abbot</v>
      </c>
      <c r="E8" s="69" t="str">
        <f t="shared" ca="1" si="4"/>
        <v>North Devon</v>
      </c>
      <c r="F8" s="69" t="str">
        <f t="shared" ca="1" si="5"/>
        <v>Exeter</v>
      </c>
      <c r="G8" s="69" t="str">
        <f t="shared" ca="1" si="6"/>
        <v>Yeovil</v>
      </c>
      <c r="H8" s="69" t="str">
        <f t="shared" ca="1" si="7"/>
        <v>Armada</v>
      </c>
      <c r="I8" s="69" t="str">
        <f t="shared" ca="1" si="8"/>
        <v>Taunton</v>
      </c>
      <c r="J8">
        <f t="shared" ca="1" si="9"/>
        <v>0.66294384204292589</v>
      </c>
      <c r="K8">
        <f t="shared" ca="1" si="1"/>
        <v>0.36219099349253936</v>
      </c>
      <c r="L8">
        <f t="shared" ca="1" si="1"/>
        <v>0.33569637219028048</v>
      </c>
      <c r="M8">
        <f t="shared" ca="1" si="1"/>
        <v>0.67494498153213245</v>
      </c>
      <c r="N8">
        <f t="shared" ca="1" si="1"/>
        <v>0.97645568574485575</v>
      </c>
      <c r="O8">
        <f t="shared" ca="1" si="1"/>
        <v>0.18255854672319649</v>
      </c>
    </row>
    <row r="9" spans="1:30" x14ac:dyDescent="0.2">
      <c r="A9" t="s">
        <v>8</v>
      </c>
      <c r="B9" t="s">
        <v>91</v>
      </c>
      <c r="C9" t="str">
        <f t="shared" si="2"/>
        <v>800m_U17W</v>
      </c>
      <c r="D9" s="69" t="str">
        <f t="shared" ca="1" si="3"/>
        <v>North Devon</v>
      </c>
      <c r="E9" s="69" t="str">
        <f t="shared" ca="1" si="4"/>
        <v>Armada</v>
      </c>
      <c r="F9" s="69" t="str">
        <f t="shared" ca="1" si="5"/>
        <v>Yeovil</v>
      </c>
      <c r="G9" s="69" t="str">
        <f t="shared" ca="1" si="6"/>
        <v>Taunton</v>
      </c>
      <c r="H9" s="69" t="str">
        <f t="shared" ca="1" si="7"/>
        <v>Newton Abbot</v>
      </c>
      <c r="I9" s="69" t="str">
        <f t="shared" ca="1" si="8"/>
        <v>Exeter</v>
      </c>
      <c r="J9">
        <f t="shared" ca="1" si="9"/>
        <v>0.39068987950260048</v>
      </c>
      <c r="K9">
        <f t="shared" ca="1" si="1"/>
        <v>0.8901676269035943</v>
      </c>
      <c r="L9">
        <f t="shared" ca="1" si="1"/>
        <v>0.78922681662580052</v>
      </c>
      <c r="M9">
        <f t="shared" ca="1" si="1"/>
        <v>0.11867240518359756</v>
      </c>
      <c r="N9">
        <f t="shared" ca="1" si="1"/>
        <v>0.7761251756539117</v>
      </c>
      <c r="O9">
        <f t="shared" ca="1" si="1"/>
        <v>0.20730983364021882</v>
      </c>
    </row>
    <row r="10" spans="1:30" ht="13.5" thickBot="1" x14ac:dyDescent="0.25">
      <c r="A10" t="s">
        <v>8</v>
      </c>
      <c r="B10" t="s">
        <v>93</v>
      </c>
      <c r="C10" t="str">
        <f t="shared" si="2"/>
        <v>800m_U13G</v>
      </c>
      <c r="D10" s="69" t="str">
        <f t="shared" ca="1" si="3"/>
        <v>Exeter</v>
      </c>
      <c r="E10" s="69" t="str">
        <f t="shared" ca="1" si="4"/>
        <v>Yeovil</v>
      </c>
      <c r="F10" s="69" t="str">
        <f t="shared" ca="1" si="5"/>
        <v>Taunton</v>
      </c>
      <c r="G10" s="69" t="str">
        <f t="shared" ca="1" si="6"/>
        <v>Armada</v>
      </c>
      <c r="H10" s="69" t="str">
        <f t="shared" ca="1" si="7"/>
        <v>Newton Abbot</v>
      </c>
      <c r="I10" s="69" t="str">
        <f t="shared" ca="1" si="8"/>
        <v>North Devon</v>
      </c>
      <c r="J10">
        <f t="shared" ca="1" si="9"/>
        <v>0.33815196432367911</v>
      </c>
      <c r="K10">
        <f t="shared" ca="1" si="1"/>
        <v>0.92644785100525906</v>
      </c>
      <c r="L10">
        <f t="shared" ca="1" si="1"/>
        <v>0.13731840972474751</v>
      </c>
      <c r="M10">
        <f t="shared" ca="1" si="1"/>
        <v>0.99306376799687057</v>
      </c>
      <c r="N10">
        <f t="shared" ca="1" si="1"/>
        <v>0.764086397225616</v>
      </c>
      <c r="O10">
        <f t="shared" ca="1" si="1"/>
        <v>0.75145810085982589</v>
      </c>
    </row>
    <row r="11" spans="1:30" ht="13.5" thickBot="1" x14ac:dyDescent="0.25">
      <c r="A11" t="s">
        <v>12</v>
      </c>
      <c r="B11" t="s">
        <v>87</v>
      </c>
      <c r="C11" t="str">
        <f t="shared" si="2"/>
        <v>100m_SM</v>
      </c>
      <c r="D11" s="69" t="str">
        <f t="shared" ca="1" si="3"/>
        <v>Armada</v>
      </c>
      <c r="E11" s="69" t="str">
        <f t="shared" ca="1" si="4"/>
        <v>Exeter</v>
      </c>
      <c r="F11" s="69" t="str">
        <f t="shared" ca="1" si="5"/>
        <v>Newton Abbot</v>
      </c>
      <c r="G11" s="69" t="str">
        <f t="shared" ca="1" si="6"/>
        <v>North Devon</v>
      </c>
      <c r="H11" s="69" t="str">
        <f t="shared" ca="1" si="7"/>
        <v>Yeovil</v>
      </c>
      <c r="I11" s="69" t="str">
        <f t="shared" ca="1" si="8"/>
        <v>Taunton</v>
      </c>
      <c r="J11">
        <f t="shared" ca="1" si="9"/>
        <v>0.93411050937091522</v>
      </c>
      <c r="K11">
        <f t="shared" ca="1" si="1"/>
        <v>0.52384416503316578</v>
      </c>
      <c r="L11">
        <f t="shared" ca="1" si="1"/>
        <v>0.57281012288812694</v>
      </c>
      <c r="M11">
        <f t="shared" ca="1" si="1"/>
        <v>0.54714472341484577</v>
      </c>
      <c r="N11">
        <f t="shared" ca="1" si="1"/>
        <v>0.78681029041247386</v>
      </c>
      <c r="O11">
        <f t="shared" ca="1" si="1"/>
        <v>0.32361481123982527</v>
      </c>
      <c r="S11" s="64"/>
      <c r="T11" s="65" t="s">
        <v>79</v>
      </c>
      <c r="U11" s="64"/>
      <c r="V11" s="66" t="s">
        <v>80</v>
      </c>
      <c r="W11" s="67"/>
      <c r="X11" s="66" t="s">
        <v>81</v>
      </c>
      <c r="Y11" s="68"/>
      <c r="Z11" s="66" t="s">
        <v>82</v>
      </c>
      <c r="AA11" s="68"/>
      <c r="AB11" s="66" t="s">
        <v>83</v>
      </c>
      <c r="AC11" s="65"/>
      <c r="AD11" s="66" t="s">
        <v>84</v>
      </c>
    </row>
    <row r="12" spans="1:30" x14ac:dyDescent="0.2">
      <c r="A12" t="s">
        <v>12</v>
      </c>
      <c r="B12" t="s">
        <v>88</v>
      </c>
      <c r="C12" t="str">
        <f t="shared" si="2"/>
        <v>100m_U20M</v>
      </c>
      <c r="D12" s="69" t="str">
        <f t="shared" ca="1" si="3"/>
        <v>Taunton</v>
      </c>
      <c r="E12" s="69" t="str">
        <f t="shared" ca="1" si="4"/>
        <v>Yeovil</v>
      </c>
      <c r="F12" s="69" t="str">
        <f t="shared" ca="1" si="5"/>
        <v>Newton Abbot</v>
      </c>
      <c r="G12" s="69" t="str">
        <f t="shared" ca="1" si="6"/>
        <v>Armada</v>
      </c>
      <c r="H12" s="69" t="str">
        <f t="shared" ca="1" si="7"/>
        <v>Exeter</v>
      </c>
      <c r="I12" s="69" t="str">
        <f t="shared" ca="1" si="8"/>
        <v>North Devon</v>
      </c>
      <c r="J12">
        <f t="shared" ca="1" si="9"/>
        <v>0.17392707516935313</v>
      </c>
      <c r="K12">
        <f t="shared" ca="1" si="1"/>
        <v>0.78763629654237943</v>
      </c>
      <c r="L12">
        <f t="shared" ca="1" si="1"/>
        <v>0.74196811147553121</v>
      </c>
      <c r="M12">
        <f t="shared" ca="1" si="1"/>
        <v>0.88681604780896661</v>
      </c>
      <c r="N12">
        <f t="shared" ca="1" si="1"/>
        <v>0.53465888473338075</v>
      </c>
      <c r="O12">
        <f t="shared" ca="1" si="1"/>
        <v>0.73600086796358311</v>
      </c>
      <c r="S12" s="72">
        <v>11.3</v>
      </c>
      <c r="T12" s="73" t="s">
        <v>85</v>
      </c>
      <c r="U12" s="72">
        <v>11.3</v>
      </c>
      <c r="V12" s="74" t="s">
        <v>86</v>
      </c>
      <c r="W12" s="72">
        <v>11.3</v>
      </c>
      <c r="X12" s="74" t="s">
        <v>87</v>
      </c>
      <c r="Y12" s="72">
        <v>11.3</v>
      </c>
      <c r="Z12" s="74" t="s">
        <v>88</v>
      </c>
      <c r="AA12" s="72">
        <v>11.3</v>
      </c>
      <c r="AB12" s="74" t="s">
        <v>89</v>
      </c>
      <c r="AC12" s="73">
        <v>11.3</v>
      </c>
      <c r="AD12" s="74" t="s">
        <v>90</v>
      </c>
    </row>
    <row r="13" spans="1:30" x14ac:dyDescent="0.2">
      <c r="A13" t="s">
        <v>12</v>
      </c>
      <c r="B13" t="s">
        <v>20</v>
      </c>
      <c r="C13" t="str">
        <f t="shared" si="2"/>
        <v>100m_U17M</v>
      </c>
      <c r="D13" s="69" t="str">
        <f t="shared" ca="1" si="3"/>
        <v>Exeter</v>
      </c>
      <c r="E13" s="69" t="str">
        <f t="shared" ca="1" si="4"/>
        <v>Yeovil</v>
      </c>
      <c r="F13" s="69" t="str">
        <f t="shared" ca="1" si="5"/>
        <v>Taunton</v>
      </c>
      <c r="G13" s="69" t="str">
        <f t="shared" ca="1" si="6"/>
        <v>North Devon</v>
      </c>
      <c r="H13" s="69" t="str">
        <f t="shared" ca="1" si="7"/>
        <v>Newton Abbot</v>
      </c>
      <c r="I13" s="69" t="str">
        <f t="shared" ca="1" si="8"/>
        <v>Armada</v>
      </c>
      <c r="J13">
        <f t="shared" ca="1" si="9"/>
        <v>0.38012619663039693</v>
      </c>
      <c r="K13">
        <f t="shared" ca="1" si="1"/>
        <v>0.70035517884850362</v>
      </c>
      <c r="L13">
        <f t="shared" ca="1" si="1"/>
        <v>0.36357954629824096</v>
      </c>
      <c r="M13">
        <f t="shared" ca="1" si="1"/>
        <v>0.53197412782907771</v>
      </c>
      <c r="N13">
        <f t="shared" ca="1" si="1"/>
        <v>0.65970629502180234</v>
      </c>
      <c r="O13">
        <f t="shared" ca="1" si="1"/>
        <v>0.72765346269139219</v>
      </c>
      <c r="S13" s="75">
        <v>12.2</v>
      </c>
      <c r="T13" s="76" t="s">
        <v>88</v>
      </c>
      <c r="U13" s="75">
        <v>12.2</v>
      </c>
      <c r="V13" s="77" t="s">
        <v>89</v>
      </c>
      <c r="W13" s="75">
        <v>12.15</v>
      </c>
      <c r="X13" s="77" t="s">
        <v>91</v>
      </c>
      <c r="Y13" s="75">
        <v>12.15</v>
      </c>
      <c r="Z13" s="77" t="s">
        <v>85</v>
      </c>
      <c r="AA13" s="75">
        <v>12.3</v>
      </c>
      <c r="AB13" s="77" t="s">
        <v>20</v>
      </c>
      <c r="AC13" s="76">
        <v>12.45</v>
      </c>
      <c r="AD13" s="77" t="s">
        <v>92</v>
      </c>
    </row>
    <row r="14" spans="1:30" x14ac:dyDescent="0.2">
      <c r="A14" t="s">
        <v>12</v>
      </c>
      <c r="B14" t="s">
        <v>89</v>
      </c>
      <c r="C14" t="str">
        <f t="shared" si="2"/>
        <v>100m_U15B</v>
      </c>
      <c r="D14" s="69" t="str">
        <f t="shared" ca="1" si="3"/>
        <v>Yeovil</v>
      </c>
      <c r="E14" s="69" t="str">
        <f t="shared" ca="1" si="4"/>
        <v>Exeter</v>
      </c>
      <c r="F14" s="69" t="str">
        <f t="shared" ca="1" si="5"/>
        <v>Taunton</v>
      </c>
      <c r="G14" s="69" t="str">
        <f t="shared" ca="1" si="6"/>
        <v>Newton Abbot</v>
      </c>
      <c r="H14" s="69" t="str">
        <f t="shared" ca="1" si="7"/>
        <v>Armada</v>
      </c>
      <c r="I14" s="69" t="str">
        <f t="shared" ca="1" si="8"/>
        <v>North Devon</v>
      </c>
      <c r="J14">
        <f t="shared" ca="1" si="9"/>
        <v>0.8028635530582956</v>
      </c>
      <c r="K14">
        <f t="shared" ca="1" si="1"/>
        <v>0.10232303544070653</v>
      </c>
      <c r="L14">
        <f t="shared" ca="1" si="1"/>
        <v>7.739206864726822E-2</v>
      </c>
      <c r="M14">
        <f t="shared" ca="1" si="1"/>
        <v>0.54792341946858736</v>
      </c>
      <c r="N14">
        <f t="shared" ca="1" si="1"/>
        <v>0.95772509826468077</v>
      </c>
      <c r="O14">
        <f t="shared" ca="1" si="1"/>
        <v>0.27617896600028136</v>
      </c>
      <c r="S14" s="75">
        <v>13.1</v>
      </c>
      <c r="T14" s="78" t="s">
        <v>86</v>
      </c>
      <c r="U14" s="75">
        <v>13.1</v>
      </c>
      <c r="V14" s="77" t="s">
        <v>85</v>
      </c>
      <c r="W14" s="75">
        <v>13</v>
      </c>
      <c r="X14" s="77" t="s">
        <v>88</v>
      </c>
      <c r="Y14" s="75">
        <v>13</v>
      </c>
      <c r="Z14" s="77" t="s">
        <v>93</v>
      </c>
      <c r="AA14" s="75">
        <v>13.3</v>
      </c>
      <c r="AB14" s="77" t="s">
        <v>91</v>
      </c>
      <c r="AC14" s="76"/>
      <c r="AD14" s="77"/>
    </row>
    <row r="15" spans="1:30" x14ac:dyDescent="0.2">
      <c r="A15" t="s">
        <v>12</v>
      </c>
      <c r="B15" t="s">
        <v>52</v>
      </c>
      <c r="C15" t="str">
        <f t="shared" si="2"/>
        <v>100m_U13B</v>
      </c>
      <c r="D15" s="69" t="str">
        <f t="shared" ca="1" si="3"/>
        <v>North Devon</v>
      </c>
      <c r="E15" s="69" t="str">
        <f t="shared" ca="1" si="4"/>
        <v>Yeovil</v>
      </c>
      <c r="F15" s="69" t="str">
        <f t="shared" ca="1" si="5"/>
        <v>Exeter</v>
      </c>
      <c r="G15" s="69" t="str">
        <f t="shared" ca="1" si="6"/>
        <v>Newton Abbot</v>
      </c>
      <c r="H15" s="69" t="str">
        <f t="shared" ca="1" si="7"/>
        <v>Armada</v>
      </c>
      <c r="I15" s="69" t="str">
        <f t="shared" ca="1" si="8"/>
        <v>Taunton</v>
      </c>
      <c r="J15">
        <f t="shared" ca="1" si="9"/>
        <v>0.20132622487077123</v>
      </c>
      <c r="K15">
        <f t="shared" ca="1" si="1"/>
        <v>0.59263364321544776</v>
      </c>
      <c r="L15">
        <f t="shared" ca="1" si="1"/>
        <v>2.4978099980758173E-2</v>
      </c>
      <c r="M15">
        <f t="shared" ca="1" si="1"/>
        <v>0.51961721608499301</v>
      </c>
      <c r="N15">
        <f t="shared" ca="1" si="1"/>
        <v>0.63236490020019176</v>
      </c>
      <c r="O15">
        <f t="shared" ca="1" si="1"/>
        <v>1.7116933202585893E-2</v>
      </c>
      <c r="S15" s="75">
        <v>14</v>
      </c>
      <c r="T15" s="76" t="s">
        <v>91</v>
      </c>
      <c r="U15" s="75">
        <v>14</v>
      </c>
      <c r="V15" s="77" t="s">
        <v>20</v>
      </c>
      <c r="W15" s="75">
        <v>13.45</v>
      </c>
      <c r="X15" s="77" t="s">
        <v>93</v>
      </c>
      <c r="Y15" s="75">
        <v>13.3</v>
      </c>
      <c r="Z15" s="77" t="s">
        <v>87</v>
      </c>
      <c r="AA15" s="75"/>
      <c r="AB15" s="77"/>
      <c r="AC15" s="76">
        <v>14</v>
      </c>
      <c r="AD15" s="77" t="s">
        <v>94</v>
      </c>
    </row>
    <row r="16" spans="1:30" x14ac:dyDescent="0.2">
      <c r="A16" t="s">
        <v>12</v>
      </c>
      <c r="B16" t="s">
        <v>85</v>
      </c>
      <c r="C16" t="str">
        <f t="shared" si="2"/>
        <v>100m_SW</v>
      </c>
      <c r="D16" s="69" t="str">
        <f t="shared" ca="1" si="3"/>
        <v>Taunton</v>
      </c>
      <c r="E16" s="69" t="str">
        <f t="shared" ca="1" si="4"/>
        <v>North Devon</v>
      </c>
      <c r="F16" s="69" t="str">
        <f t="shared" ca="1" si="5"/>
        <v>Newton Abbot</v>
      </c>
      <c r="G16" s="69" t="str">
        <f t="shared" ca="1" si="6"/>
        <v>Exeter</v>
      </c>
      <c r="H16" s="69" t="str">
        <f t="shared" ca="1" si="7"/>
        <v>Armada</v>
      </c>
      <c r="I16" s="69" t="str">
        <f t="shared" ca="1" si="8"/>
        <v>Yeovil</v>
      </c>
      <c r="J16">
        <f t="shared" ca="1" si="9"/>
        <v>0.13678089212393973</v>
      </c>
      <c r="K16">
        <f t="shared" ca="1" si="1"/>
        <v>0.42734645449506048</v>
      </c>
      <c r="L16">
        <f t="shared" ca="1" si="1"/>
        <v>0.6565385687035421</v>
      </c>
      <c r="M16">
        <f t="shared" ca="1" si="1"/>
        <v>0.2640357666451294</v>
      </c>
      <c r="N16">
        <f t="shared" ca="1" si="1"/>
        <v>0.85203914859655583</v>
      </c>
      <c r="O16">
        <f t="shared" ca="1" si="1"/>
        <v>0.70740731414948477</v>
      </c>
      <c r="S16" s="75">
        <v>14.5</v>
      </c>
      <c r="T16" s="78" t="s">
        <v>20</v>
      </c>
      <c r="U16" s="75">
        <v>14.5</v>
      </c>
      <c r="V16" s="77" t="s">
        <v>87</v>
      </c>
      <c r="W16" s="75">
        <v>14.15</v>
      </c>
      <c r="X16" s="77" t="s">
        <v>85</v>
      </c>
      <c r="Y16" s="75">
        <v>14.15</v>
      </c>
      <c r="Z16" s="77" t="s">
        <v>52</v>
      </c>
      <c r="AA16" s="75">
        <v>14.3</v>
      </c>
      <c r="AB16" s="77" t="s">
        <v>85</v>
      </c>
      <c r="AC16" s="76"/>
      <c r="AD16" s="77"/>
    </row>
    <row r="17" spans="1:30" x14ac:dyDescent="0.2">
      <c r="A17" t="s">
        <v>12</v>
      </c>
      <c r="B17" t="s">
        <v>91</v>
      </c>
      <c r="C17" t="str">
        <f t="shared" si="2"/>
        <v>100m_U17W</v>
      </c>
      <c r="D17" s="69" t="str">
        <f t="shared" ca="1" si="3"/>
        <v>Taunton</v>
      </c>
      <c r="E17" s="69" t="str">
        <f t="shared" ca="1" si="4"/>
        <v>Armada</v>
      </c>
      <c r="F17" s="69" t="str">
        <f t="shared" ca="1" si="5"/>
        <v>North Devon</v>
      </c>
      <c r="G17" s="69" t="str">
        <f t="shared" ca="1" si="6"/>
        <v>Newton Abbot</v>
      </c>
      <c r="H17" s="69" t="str">
        <f t="shared" ca="1" si="7"/>
        <v>Yeovil</v>
      </c>
      <c r="I17" s="69" t="str">
        <f t="shared" ca="1" si="8"/>
        <v>Exeter</v>
      </c>
      <c r="J17">
        <f t="shared" ca="1" si="9"/>
        <v>9.5178467855054794E-2</v>
      </c>
      <c r="K17">
        <f t="shared" ca="1" si="1"/>
        <v>0.88919152833468407</v>
      </c>
      <c r="L17">
        <f t="shared" ca="1" si="1"/>
        <v>0.22362321630500515</v>
      </c>
      <c r="M17">
        <f t="shared" ca="1" si="1"/>
        <v>0.48987708890643167</v>
      </c>
      <c r="N17">
        <f t="shared" ca="1" si="1"/>
        <v>0.66843995890917041</v>
      </c>
      <c r="O17">
        <f t="shared" ca="1" si="1"/>
        <v>0.15818314978937587</v>
      </c>
      <c r="S17" s="80"/>
      <c r="T17" s="79"/>
      <c r="U17" s="80"/>
      <c r="V17" s="81"/>
      <c r="W17" s="75">
        <v>15</v>
      </c>
      <c r="X17" s="77" t="s">
        <v>86</v>
      </c>
      <c r="Y17" s="75">
        <v>14.45</v>
      </c>
      <c r="Z17" s="77" t="s">
        <v>89</v>
      </c>
      <c r="AA17" s="75"/>
      <c r="AB17" s="77"/>
      <c r="AC17" s="76">
        <v>15.15</v>
      </c>
      <c r="AD17" s="77" t="s">
        <v>95</v>
      </c>
    </row>
    <row r="18" spans="1:30" x14ac:dyDescent="0.2">
      <c r="A18" t="s">
        <v>12</v>
      </c>
      <c r="B18" t="s">
        <v>86</v>
      </c>
      <c r="C18" t="str">
        <f t="shared" si="2"/>
        <v>100m_U15G</v>
      </c>
      <c r="D18" s="69" t="str">
        <f t="shared" ca="1" si="3"/>
        <v>North Devon</v>
      </c>
      <c r="E18" s="69" t="str">
        <f t="shared" ca="1" si="4"/>
        <v>Armada</v>
      </c>
      <c r="F18" s="69" t="str">
        <f t="shared" ca="1" si="5"/>
        <v>Exeter</v>
      </c>
      <c r="G18" s="69" t="str">
        <f t="shared" ca="1" si="6"/>
        <v>Newton Abbot</v>
      </c>
      <c r="H18" s="69" t="str">
        <f t="shared" ca="1" si="7"/>
        <v>Taunton</v>
      </c>
      <c r="I18" s="69" t="str">
        <f t="shared" ca="1" si="8"/>
        <v>Yeovil</v>
      </c>
      <c r="J18">
        <f t="shared" ca="1" si="9"/>
        <v>0.50251236030140123</v>
      </c>
      <c r="K18">
        <f t="shared" ca="1" si="1"/>
        <v>0.97449984802981016</v>
      </c>
      <c r="L18">
        <f t="shared" ca="1" si="1"/>
        <v>0.44205878928569409</v>
      </c>
      <c r="M18">
        <f t="shared" ca="1" si="1"/>
        <v>0.75469980287977223</v>
      </c>
      <c r="N18">
        <f t="shared" ca="1" si="1"/>
        <v>0.27284946166249169</v>
      </c>
      <c r="O18">
        <f t="shared" ca="1" si="1"/>
        <v>0.81185407056565873</v>
      </c>
      <c r="S18" s="75">
        <v>15.4</v>
      </c>
      <c r="T18" s="76" t="s">
        <v>87</v>
      </c>
      <c r="U18" s="75">
        <v>15.5</v>
      </c>
      <c r="V18" s="77" t="s">
        <v>91</v>
      </c>
      <c r="W18" s="75">
        <v>15.35</v>
      </c>
      <c r="X18" s="77" t="s">
        <v>20</v>
      </c>
      <c r="Y18" s="75">
        <v>15.2</v>
      </c>
      <c r="Z18" s="77" t="s">
        <v>86</v>
      </c>
      <c r="AA18" s="75">
        <v>15.3</v>
      </c>
      <c r="AB18" s="77" t="s">
        <v>88</v>
      </c>
      <c r="AC18" s="76"/>
      <c r="AD18" s="77"/>
    </row>
    <row r="19" spans="1:30" x14ac:dyDescent="0.2">
      <c r="A19" t="s">
        <v>12</v>
      </c>
      <c r="B19" t="s">
        <v>93</v>
      </c>
      <c r="C19" t="str">
        <f t="shared" si="2"/>
        <v>100m_U13G</v>
      </c>
      <c r="D19" s="69" t="str">
        <f t="shared" ca="1" si="3"/>
        <v>North Devon</v>
      </c>
      <c r="E19" s="69" t="str">
        <f t="shared" ca="1" si="4"/>
        <v>Exeter</v>
      </c>
      <c r="F19" s="69" t="str">
        <f t="shared" ca="1" si="5"/>
        <v>Taunton</v>
      </c>
      <c r="G19" s="69" t="str">
        <f t="shared" ca="1" si="6"/>
        <v>Armada</v>
      </c>
      <c r="H19" s="69" t="str">
        <f t="shared" ca="1" si="7"/>
        <v>Newton Abbot</v>
      </c>
      <c r="I19" s="69" t="str">
        <f t="shared" ca="1" si="8"/>
        <v>Yeovil</v>
      </c>
      <c r="J19">
        <f t="shared" ca="1" si="9"/>
        <v>0.40245541425440456</v>
      </c>
      <c r="K19">
        <f t="shared" ca="1" si="1"/>
        <v>0.23016262350719252</v>
      </c>
      <c r="L19">
        <f t="shared" ca="1" si="1"/>
        <v>8.2723133826178019E-2</v>
      </c>
      <c r="M19">
        <f t="shared" ca="1" si="1"/>
        <v>0.74878261675689661</v>
      </c>
      <c r="N19">
        <f t="shared" ca="1" si="1"/>
        <v>0.53618043797197379</v>
      </c>
      <c r="O19">
        <f t="shared" ca="1" si="1"/>
        <v>0.7091217429000306</v>
      </c>
      <c r="S19" s="75">
        <v>16.3</v>
      </c>
      <c r="T19" s="76" t="s">
        <v>89</v>
      </c>
      <c r="U19" s="75">
        <v>16.399999999999999</v>
      </c>
      <c r="V19" s="77" t="s">
        <v>88</v>
      </c>
      <c r="W19" s="75">
        <v>16.2</v>
      </c>
      <c r="X19" s="77" t="s">
        <v>89</v>
      </c>
      <c r="Y19" s="75">
        <v>15.55</v>
      </c>
      <c r="Z19" s="77" t="s">
        <v>91</v>
      </c>
      <c r="AA19" s="75">
        <v>16.3</v>
      </c>
      <c r="AB19" s="77" t="s">
        <v>87</v>
      </c>
      <c r="AC19" s="76">
        <v>16.3</v>
      </c>
      <c r="AD19" s="77" t="s">
        <v>85</v>
      </c>
    </row>
    <row r="20" spans="1:30" ht="13.5" thickBot="1" x14ac:dyDescent="0.25">
      <c r="A20" t="s">
        <v>21</v>
      </c>
      <c r="B20" t="s">
        <v>87</v>
      </c>
      <c r="C20" t="str">
        <f t="shared" si="2"/>
        <v>400m_SM</v>
      </c>
      <c r="D20" s="69" t="str">
        <f t="shared" ca="1" si="3"/>
        <v>Armada</v>
      </c>
      <c r="E20" s="69" t="str">
        <f t="shared" ca="1" si="4"/>
        <v>Yeovil</v>
      </c>
      <c r="F20" s="69" t="str">
        <f t="shared" ca="1" si="5"/>
        <v>Taunton</v>
      </c>
      <c r="G20" s="69" t="str">
        <f t="shared" ca="1" si="6"/>
        <v>Exeter</v>
      </c>
      <c r="H20" s="69" t="str">
        <f t="shared" ca="1" si="7"/>
        <v>Newton Abbot</v>
      </c>
      <c r="I20" s="69" t="str">
        <f t="shared" ca="1" si="8"/>
        <v>North Devon</v>
      </c>
      <c r="J20">
        <f t="shared" ca="1" si="9"/>
        <v>0.72418760765103729</v>
      </c>
      <c r="K20">
        <f t="shared" ca="1" si="9"/>
        <v>0.70601642567775214</v>
      </c>
      <c r="L20">
        <f t="shared" ca="1" si="9"/>
        <v>0.12005749262028209</v>
      </c>
      <c r="M20">
        <f t="shared" ca="1" si="9"/>
        <v>0.12927451047811156</v>
      </c>
      <c r="N20">
        <f t="shared" ca="1" si="9"/>
        <v>0.59624528204750704</v>
      </c>
      <c r="O20">
        <f t="shared" ca="1" si="9"/>
        <v>0.51088848072528503</v>
      </c>
      <c r="S20" s="82" t="s">
        <v>47</v>
      </c>
      <c r="T20" s="83"/>
      <c r="U20" s="82" t="s">
        <v>47</v>
      </c>
      <c r="V20" s="84"/>
      <c r="W20" s="85">
        <v>16.55</v>
      </c>
      <c r="X20" s="84" t="s">
        <v>52</v>
      </c>
      <c r="Y20" s="85">
        <v>16.399999999999999</v>
      </c>
      <c r="Z20" s="84" t="s">
        <v>20</v>
      </c>
      <c r="AA20" s="85"/>
      <c r="AB20" s="84"/>
      <c r="AC20" s="83"/>
      <c r="AD20" s="84"/>
    </row>
    <row r="21" spans="1:30" x14ac:dyDescent="0.2">
      <c r="A21" t="s">
        <v>21</v>
      </c>
      <c r="B21" t="s">
        <v>88</v>
      </c>
      <c r="C21" t="str">
        <f t="shared" si="2"/>
        <v>400m_U20M</v>
      </c>
      <c r="D21" s="69" t="str">
        <f t="shared" ca="1" si="3"/>
        <v>Armada</v>
      </c>
      <c r="E21" s="69" t="str">
        <f t="shared" ca="1" si="4"/>
        <v>North Devon</v>
      </c>
      <c r="F21" s="69" t="str">
        <f t="shared" ca="1" si="5"/>
        <v>Yeovil</v>
      </c>
      <c r="G21" s="69" t="str">
        <f t="shared" ca="1" si="6"/>
        <v>Exeter</v>
      </c>
      <c r="H21" s="69" t="str">
        <f t="shared" ca="1" si="7"/>
        <v>Taunton</v>
      </c>
      <c r="I21" s="69" t="str">
        <f t="shared" ca="1" si="8"/>
        <v>Newton Abbot</v>
      </c>
      <c r="J21">
        <f t="shared" ca="1" si="9"/>
        <v>0.9180659814203106</v>
      </c>
      <c r="K21">
        <f t="shared" ca="1" si="9"/>
        <v>0.46429888730925517</v>
      </c>
      <c r="L21">
        <f t="shared" ca="1" si="9"/>
        <v>0.85182085300317267</v>
      </c>
      <c r="M21">
        <f t="shared" ca="1" si="9"/>
        <v>0.22525410590988282</v>
      </c>
      <c r="N21">
        <f t="shared" ca="1" si="9"/>
        <v>0.17420845100745097</v>
      </c>
      <c r="O21">
        <f t="shared" ca="1" si="9"/>
        <v>0.71567842669090997</v>
      </c>
    </row>
    <row r="22" spans="1:30" x14ac:dyDescent="0.2">
      <c r="A22" t="s">
        <v>21</v>
      </c>
      <c r="B22" t="s">
        <v>20</v>
      </c>
      <c r="C22" t="str">
        <f t="shared" si="2"/>
        <v>400m_U17M</v>
      </c>
      <c r="D22" s="69" t="str">
        <f t="shared" ca="1" si="3"/>
        <v>Newton Abbot</v>
      </c>
      <c r="E22" s="69" t="str">
        <f t="shared" ca="1" si="4"/>
        <v>Armada</v>
      </c>
      <c r="F22" s="69" t="str">
        <f t="shared" ca="1" si="5"/>
        <v>Exeter</v>
      </c>
      <c r="G22" s="69" t="str">
        <f t="shared" ca="1" si="6"/>
        <v>Yeovil</v>
      </c>
      <c r="H22" s="69" t="str">
        <f t="shared" ca="1" si="7"/>
        <v>Taunton</v>
      </c>
      <c r="I22" s="69" t="str">
        <f t="shared" ca="1" si="8"/>
        <v>North Devon</v>
      </c>
      <c r="J22">
        <f t="shared" ca="1" si="9"/>
        <v>0.6731090554800998</v>
      </c>
      <c r="K22">
        <f t="shared" ca="1" si="9"/>
        <v>0.87985561833491843</v>
      </c>
      <c r="L22">
        <f t="shared" ca="1" si="9"/>
        <v>0.56050563999901737</v>
      </c>
      <c r="M22">
        <f t="shared" ca="1" si="9"/>
        <v>0.75062489208156424</v>
      </c>
      <c r="N22">
        <f t="shared" ca="1" si="9"/>
        <v>0.46021137285901859</v>
      </c>
      <c r="O22">
        <f t="shared" ca="1" si="9"/>
        <v>0.66614682714245421</v>
      </c>
      <c r="S22" t="s">
        <v>119</v>
      </c>
      <c r="T22" s="86" t="str">
        <f>T12</f>
        <v>SW</v>
      </c>
      <c r="U22" s="86">
        <f>S12</f>
        <v>11.3</v>
      </c>
    </row>
    <row r="23" spans="1:30" x14ac:dyDescent="0.2">
      <c r="A23" t="s">
        <v>21</v>
      </c>
      <c r="B23" t="s">
        <v>85</v>
      </c>
      <c r="C23" t="str">
        <f t="shared" si="2"/>
        <v>400m_SW</v>
      </c>
      <c r="D23" s="69" t="str">
        <f t="shared" ca="1" si="3"/>
        <v>Armada</v>
      </c>
      <c r="E23" s="69" t="str">
        <f t="shared" ca="1" si="4"/>
        <v>Taunton</v>
      </c>
      <c r="F23" s="69" t="str">
        <f t="shared" ca="1" si="5"/>
        <v>Yeovil</v>
      </c>
      <c r="G23" s="69" t="str">
        <f t="shared" ca="1" si="6"/>
        <v>Newton Abbot</v>
      </c>
      <c r="H23" s="69" t="str">
        <f t="shared" ca="1" si="7"/>
        <v>Exeter</v>
      </c>
      <c r="I23" s="69" t="str">
        <f t="shared" ca="1" si="8"/>
        <v>North Devon</v>
      </c>
      <c r="J23">
        <f t="shared" ca="1" si="9"/>
        <v>0.55563215009019984</v>
      </c>
      <c r="K23">
        <f t="shared" ca="1" si="9"/>
        <v>0.18756413256636362</v>
      </c>
      <c r="L23">
        <f t="shared" ca="1" si="9"/>
        <v>0.31240084877578123</v>
      </c>
      <c r="M23">
        <f t="shared" ca="1" si="9"/>
        <v>0.27800878951836538</v>
      </c>
      <c r="N23">
        <f t="shared" ca="1" si="9"/>
        <v>0.19752155305456154</v>
      </c>
      <c r="O23">
        <f t="shared" ca="1" si="9"/>
        <v>0.24560100782786909</v>
      </c>
      <c r="S23" t="s">
        <v>119</v>
      </c>
      <c r="T23" s="86" t="str">
        <f t="shared" ref="T23:T30" si="10">T13</f>
        <v>U20M</v>
      </c>
      <c r="U23" s="86">
        <f t="shared" ref="U23:U30" si="11">S13</f>
        <v>12.2</v>
      </c>
    </row>
    <row r="24" spans="1:30" x14ac:dyDescent="0.2">
      <c r="A24" t="s">
        <v>24</v>
      </c>
      <c r="B24" t="s">
        <v>89</v>
      </c>
      <c r="C24" t="str">
        <f t="shared" si="2"/>
        <v>300m_U15B</v>
      </c>
      <c r="D24" s="69" t="str">
        <f t="shared" ca="1" si="3"/>
        <v>Yeovil</v>
      </c>
      <c r="E24" s="69" t="str">
        <f t="shared" ca="1" si="4"/>
        <v>North Devon</v>
      </c>
      <c r="F24" s="69" t="str">
        <f t="shared" ca="1" si="5"/>
        <v>Exeter</v>
      </c>
      <c r="G24" s="69" t="str">
        <f t="shared" ca="1" si="6"/>
        <v>Newton Abbot</v>
      </c>
      <c r="H24" s="69" t="str">
        <f t="shared" ca="1" si="7"/>
        <v>Taunton</v>
      </c>
      <c r="I24" s="69" t="str">
        <f t="shared" ca="1" si="8"/>
        <v>Armada</v>
      </c>
      <c r="J24">
        <f t="shared" ca="1" si="9"/>
        <v>0.78541783386150399</v>
      </c>
      <c r="K24">
        <f t="shared" ca="1" si="9"/>
        <v>0.24619523634164275</v>
      </c>
      <c r="L24">
        <f t="shared" ca="1" si="9"/>
        <v>0.2317689177697454</v>
      </c>
      <c r="M24">
        <f t="shared" ca="1" si="9"/>
        <v>0.64074664074664134</v>
      </c>
      <c r="N24">
        <f t="shared" ca="1" si="9"/>
        <v>6.8126025755531283E-2</v>
      </c>
      <c r="O24">
        <f t="shared" ca="1" si="9"/>
        <v>0.84733350176338873</v>
      </c>
      <c r="S24" t="s">
        <v>119</v>
      </c>
      <c r="T24" s="86" t="str">
        <f t="shared" si="10"/>
        <v>U15G</v>
      </c>
      <c r="U24" s="86">
        <f t="shared" si="11"/>
        <v>13.1</v>
      </c>
    </row>
    <row r="25" spans="1:30" x14ac:dyDescent="0.2">
      <c r="A25" t="s">
        <v>24</v>
      </c>
      <c r="B25" t="s">
        <v>91</v>
      </c>
      <c r="C25" t="str">
        <f t="shared" si="2"/>
        <v>300m_U17W</v>
      </c>
      <c r="D25" s="69" t="str">
        <f t="shared" ca="1" si="3"/>
        <v>Taunton</v>
      </c>
      <c r="E25" s="69" t="str">
        <f t="shared" ca="1" si="4"/>
        <v>Exeter</v>
      </c>
      <c r="F25" s="69" t="str">
        <f t="shared" ca="1" si="5"/>
        <v>Newton Abbot</v>
      </c>
      <c r="G25" s="69" t="str">
        <f t="shared" ca="1" si="6"/>
        <v>Armada</v>
      </c>
      <c r="H25" s="69" t="str">
        <f t="shared" ca="1" si="7"/>
        <v>North Devon</v>
      </c>
      <c r="I25" s="69" t="str">
        <f t="shared" ca="1" si="8"/>
        <v>Yeovil</v>
      </c>
      <c r="J25">
        <f t="shared" ca="1" si="9"/>
        <v>1.4007971808134512E-2</v>
      </c>
      <c r="K25">
        <f t="shared" ca="1" si="9"/>
        <v>0.30207707452709587</v>
      </c>
      <c r="L25">
        <f t="shared" ca="1" si="9"/>
        <v>0.45931289927573304</v>
      </c>
      <c r="M25">
        <f t="shared" ca="1" si="9"/>
        <v>0.88804803157206058</v>
      </c>
      <c r="N25">
        <f t="shared" ca="1" si="9"/>
        <v>0.31019198775763446</v>
      </c>
      <c r="O25">
        <f t="shared" ca="1" si="9"/>
        <v>0.81062263515761024</v>
      </c>
      <c r="S25" t="s">
        <v>119</v>
      </c>
      <c r="T25" s="86" t="str">
        <f t="shared" si="10"/>
        <v>U17W</v>
      </c>
      <c r="U25" s="86">
        <f t="shared" si="11"/>
        <v>14</v>
      </c>
    </row>
    <row r="26" spans="1:30" x14ac:dyDescent="0.2">
      <c r="A26" t="s">
        <v>24</v>
      </c>
      <c r="B26" t="s">
        <v>86</v>
      </c>
      <c r="C26" t="str">
        <f t="shared" si="2"/>
        <v>300m_U15G</v>
      </c>
      <c r="D26" s="69" t="str">
        <f t="shared" ca="1" si="3"/>
        <v>Yeovil</v>
      </c>
      <c r="E26" s="69" t="str">
        <f t="shared" ca="1" si="4"/>
        <v>Newton Abbot</v>
      </c>
      <c r="F26" s="69" t="str">
        <f t="shared" ca="1" si="5"/>
        <v>Taunton</v>
      </c>
      <c r="G26" s="69" t="str">
        <f t="shared" ca="1" si="6"/>
        <v>Exeter</v>
      </c>
      <c r="H26" s="69" t="str">
        <f t="shared" ca="1" si="7"/>
        <v>North Devon</v>
      </c>
      <c r="I26" s="69" t="str">
        <f t="shared" ca="1" si="8"/>
        <v>Armada</v>
      </c>
      <c r="J26">
        <f t="shared" ca="1" si="9"/>
        <v>0.66396780918288323</v>
      </c>
      <c r="K26">
        <f t="shared" ca="1" si="9"/>
        <v>0.64466051639968514</v>
      </c>
      <c r="L26">
        <f t="shared" ca="1" si="9"/>
        <v>0.15512434831829747</v>
      </c>
      <c r="M26">
        <f t="shared" ca="1" si="9"/>
        <v>0.45200645593225597</v>
      </c>
      <c r="N26">
        <f t="shared" ca="1" si="9"/>
        <v>0.56000650532741503</v>
      </c>
      <c r="O26">
        <f t="shared" ca="1" si="9"/>
        <v>0.75185895373881484</v>
      </c>
      <c r="S26" t="s">
        <v>119</v>
      </c>
      <c r="T26" s="86" t="str">
        <f t="shared" si="10"/>
        <v>U17M</v>
      </c>
      <c r="U26" s="86">
        <f t="shared" si="11"/>
        <v>14.5</v>
      </c>
    </row>
    <row r="27" spans="1:30" x14ac:dyDescent="0.2">
      <c r="A27" t="s">
        <v>31</v>
      </c>
      <c r="B27" t="s">
        <v>87</v>
      </c>
      <c r="C27" t="str">
        <f t="shared" si="2"/>
        <v>110mH_SM</v>
      </c>
      <c r="D27" s="69" t="str">
        <f t="shared" ca="1" si="3"/>
        <v>Exeter</v>
      </c>
      <c r="E27" s="69" t="str">
        <f t="shared" ca="1" si="4"/>
        <v>Armada</v>
      </c>
      <c r="F27" s="69" t="str">
        <f t="shared" ca="1" si="5"/>
        <v>Yeovil</v>
      </c>
      <c r="G27" s="69" t="str">
        <f t="shared" ca="1" si="6"/>
        <v>Taunton</v>
      </c>
      <c r="H27" s="69" t="str">
        <f t="shared" ca="1" si="7"/>
        <v>Newton Abbot</v>
      </c>
      <c r="I27" s="69" t="str">
        <f t="shared" ca="1" si="8"/>
        <v>North Devon</v>
      </c>
      <c r="J27">
        <f t="shared" ca="1" si="9"/>
        <v>0.23109810128152175</v>
      </c>
      <c r="K27">
        <f t="shared" ca="1" si="9"/>
        <v>0.885755822860951</v>
      </c>
      <c r="L27">
        <f t="shared" ca="1" si="9"/>
        <v>0.7840462109841575</v>
      </c>
      <c r="M27">
        <f t="shared" ca="1" si="9"/>
        <v>9.1960257028991133E-2</v>
      </c>
      <c r="N27">
        <f t="shared" ca="1" si="9"/>
        <v>0.40893452047820777</v>
      </c>
      <c r="O27">
        <f t="shared" ca="1" si="9"/>
        <v>0.33530085654555553</v>
      </c>
      <c r="S27" t="s">
        <v>119</v>
      </c>
      <c r="T27" s="86">
        <f t="shared" si="10"/>
        <v>0</v>
      </c>
      <c r="U27" s="86">
        <f t="shared" si="11"/>
        <v>0</v>
      </c>
    </row>
    <row r="28" spans="1:30" x14ac:dyDescent="0.2">
      <c r="A28" t="s">
        <v>31</v>
      </c>
      <c r="B28" t="s">
        <v>88</v>
      </c>
      <c r="C28" t="str">
        <f t="shared" si="2"/>
        <v>110mH_U20M</v>
      </c>
      <c r="D28" s="69" t="str">
        <f t="shared" ca="1" si="3"/>
        <v>Newton Abbot</v>
      </c>
      <c r="E28" s="69" t="str">
        <f t="shared" ca="1" si="4"/>
        <v>Yeovil</v>
      </c>
      <c r="F28" s="69" t="str">
        <f t="shared" ca="1" si="5"/>
        <v>Taunton</v>
      </c>
      <c r="G28" s="69" t="str">
        <f t="shared" ca="1" si="6"/>
        <v>Armada</v>
      </c>
      <c r="H28" s="69" t="str">
        <f t="shared" ca="1" si="7"/>
        <v>Exeter</v>
      </c>
      <c r="I28" s="69" t="str">
        <f t="shared" ca="1" si="8"/>
        <v>North Devon</v>
      </c>
      <c r="J28">
        <f t="shared" ca="1" si="9"/>
        <v>0.31230575404298944</v>
      </c>
      <c r="K28">
        <f t="shared" ca="1" si="9"/>
        <v>0.43017460177810363</v>
      </c>
      <c r="L28">
        <f t="shared" ca="1" si="9"/>
        <v>6.9908774024829978E-2</v>
      </c>
      <c r="M28">
        <f t="shared" ca="1" si="9"/>
        <v>0.81176463298897683</v>
      </c>
      <c r="N28">
        <f t="shared" ca="1" si="9"/>
        <v>0.20998294140141271</v>
      </c>
      <c r="O28">
        <f t="shared" ca="1" si="9"/>
        <v>0.25497133233767388</v>
      </c>
      <c r="S28" t="s">
        <v>119</v>
      </c>
      <c r="T28" s="86" t="str">
        <f t="shared" si="10"/>
        <v>SM</v>
      </c>
      <c r="U28" s="86">
        <f t="shared" si="11"/>
        <v>15.4</v>
      </c>
    </row>
    <row r="29" spans="1:30" x14ac:dyDescent="0.2">
      <c r="A29" t="s">
        <v>38</v>
      </c>
      <c r="B29" t="s">
        <v>20</v>
      </c>
      <c r="C29" t="str">
        <f t="shared" si="2"/>
        <v>100mH_U17M</v>
      </c>
      <c r="D29" s="69" t="str">
        <f t="shared" ca="1" si="3"/>
        <v>Yeovil</v>
      </c>
      <c r="E29" s="69" t="str">
        <f t="shared" ca="1" si="4"/>
        <v>Exeter</v>
      </c>
      <c r="F29" s="69" t="str">
        <f t="shared" ca="1" si="5"/>
        <v>Newton Abbot</v>
      </c>
      <c r="G29" s="69" t="str">
        <f t="shared" ca="1" si="6"/>
        <v>Taunton</v>
      </c>
      <c r="H29" s="69" t="str">
        <f t="shared" ca="1" si="7"/>
        <v>North Devon</v>
      </c>
      <c r="I29" s="69" t="str">
        <f t="shared" ca="1" si="8"/>
        <v>Armada</v>
      </c>
      <c r="J29">
        <f t="shared" ca="1" si="9"/>
        <v>0.69244240823363024</v>
      </c>
      <c r="K29">
        <f t="shared" ca="1" si="9"/>
        <v>0.18145653054550526</v>
      </c>
      <c r="L29">
        <f t="shared" ca="1" si="9"/>
        <v>0.68679048915499363</v>
      </c>
      <c r="M29">
        <f t="shared" ca="1" si="9"/>
        <v>5.3501048064822143E-2</v>
      </c>
      <c r="N29">
        <f t="shared" ca="1" si="9"/>
        <v>0.66962263751068529</v>
      </c>
      <c r="O29">
        <f t="shared" ca="1" si="9"/>
        <v>0.93617320084251554</v>
      </c>
      <c r="S29" t="s">
        <v>119</v>
      </c>
      <c r="T29" s="86" t="str">
        <f t="shared" si="10"/>
        <v>U15B</v>
      </c>
      <c r="U29" s="86">
        <f t="shared" si="11"/>
        <v>16.3</v>
      </c>
    </row>
    <row r="30" spans="1:30" x14ac:dyDescent="0.2">
      <c r="A30" t="s">
        <v>38</v>
      </c>
      <c r="B30" t="s">
        <v>85</v>
      </c>
      <c r="C30" t="str">
        <f t="shared" si="2"/>
        <v>100mH_SW</v>
      </c>
      <c r="D30" s="69" t="str">
        <f t="shared" ca="1" si="3"/>
        <v>Yeovil</v>
      </c>
      <c r="E30" s="69" t="str">
        <f t="shared" ca="1" si="4"/>
        <v>Newton Abbot</v>
      </c>
      <c r="F30" s="69" t="str">
        <f t="shared" ca="1" si="5"/>
        <v>Taunton</v>
      </c>
      <c r="G30" s="69" t="str">
        <f t="shared" ca="1" si="6"/>
        <v>Armada</v>
      </c>
      <c r="H30" s="69" t="str">
        <f t="shared" ca="1" si="7"/>
        <v>Exeter</v>
      </c>
      <c r="I30" s="69" t="str">
        <f t="shared" ca="1" si="8"/>
        <v>North Devon</v>
      </c>
      <c r="J30">
        <f t="shared" ca="1" si="9"/>
        <v>0.35109033665405764</v>
      </c>
      <c r="K30">
        <f t="shared" ca="1" si="9"/>
        <v>0.28278629565345303</v>
      </c>
      <c r="L30">
        <f t="shared" ca="1" si="9"/>
        <v>5.0278476741971834E-2</v>
      </c>
      <c r="M30">
        <f t="shared" ca="1" si="9"/>
        <v>0.41234876977598311</v>
      </c>
      <c r="N30">
        <f t="shared" ca="1" si="9"/>
        <v>0.21725461944412161</v>
      </c>
      <c r="O30">
        <f t="shared" ca="1" si="9"/>
        <v>0.22019942387437574</v>
      </c>
      <c r="S30" t="s">
        <v>119</v>
      </c>
      <c r="T30" s="86">
        <f t="shared" si="10"/>
        <v>0</v>
      </c>
      <c r="U30" s="86" t="str">
        <f t="shared" si="11"/>
        <v xml:space="preserve"> </v>
      </c>
    </row>
    <row r="31" spans="1:30" x14ac:dyDescent="0.2">
      <c r="A31" t="s">
        <v>44</v>
      </c>
      <c r="B31" t="s">
        <v>89</v>
      </c>
      <c r="C31" t="str">
        <f t="shared" si="2"/>
        <v>80mH_U15B</v>
      </c>
      <c r="D31" s="69" t="str">
        <f t="shared" ca="1" si="3"/>
        <v>Armada</v>
      </c>
      <c r="E31" s="69" t="str">
        <f t="shared" ca="1" si="4"/>
        <v>Newton Abbot</v>
      </c>
      <c r="F31" s="69" t="str">
        <f t="shared" ca="1" si="5"/>
        <v>Yeovil</v>
      </c>
      <c r="G31" s="69" t="str">
        <f t="shared" ca="1" si="6"/>
        <v>Exeter</v>
      </c>
      <c r="H31" s="69" t="str">
        <f t="shared" ca="1" si="7"/>
        <v>Taunton</v>
      </c>
      <c r="I31" s="69" t="str">
        <f t="shared" ca="1" si="8"/>
        <v>North Devon</v>
      </c>
      <c r="J31">
        <f t="shared" ca="1" si="9"/>
        <v>0.70430402336838116</v>
      </c>
      <c r="K31">
        <f t="shared" ca="1" si="9"/>
        <v>0.45158052938049176</v>
      </c>
      <c r="L31">
        <f t="shared" ca="1" si="9"/>
        <v>0.53100112621098206</v>
      </c>
      <c r="M31">
        <f t="shared" ca="1" si="9"/>
        <v>0.25360649852885275</v>
      </c>
      <c r="N31">
        <f t="shared" ca="1" si="9"/>
        <v>6.3820390377790304E-2</v>
      </c>
      <c r="O31">
        <f t="shared" ca="1" si="9"/>
        <v>0.37938227997971885</v>
      </c>
      <c r="S31" t="s">
        <v>120</v>
      </c>
      <c r="T31" s="86" t="str">
        <f>V12</f>
        <v>U15G</v>
      </c>
      <c r="U31" s="86">
        <f>U12</f>
        <v>11.3</v>
      </c>
    </row>
    <row r="32" spans="1:30" x14ac:dyDescent="0.2">
      <c r="A32" t="s">
        <v>44</v>
      </c>
      <c r="B32" t="s">
        <v>91</v>
      </c>
      <c r="C32" t="str">
        <f t="shared" si="2"/>
        <v>80mH_U17W</v>
      </c>
      <c r="D32" s="69" t="str">
        <f t="shared" ca="1" si="3"/>
        <v>North Devon</v>
      </c>
      <c r="E32" s="69" t="str">
        <f t="shared" ca="1" si="4"/>
        <v>Yeovil</v>
      </c>
      <c r="F32" s="69" t="str">
        <f t="shared" ca="1" si="5"/>
        <v>Exeter</v>
      </c>
      <c r="G32" s="69" t="str">
        <f t="shared" ca="1" si="6"/>
        <v>Newton Abbot</v>
      </c>
      <c r="H32" s="69" t="str">
        <f t="shared" ca="1" si="7"/>
        <v>Armada</v>
      </c>
      <c r="I32" s="69" t="str">
        <f t="shared" ca="1" si="8"/>
        <v>Taunton</v>
      </c>
      <c r="J32">
        <f t="shared" ca="1" si="9"/>
        <v>0.53869750402748406</v>
      </c>
      <c r="K32">
        <f t="shared" ca="1" si="9"/>
        <v>0.76192039442625625</v>
      </c>
      <c r="L32">
        <f t="shared" ca="1" si="9"/>
        <v>0.24846522379401004</v>
      </c>
      <c r="M32">
        <f t="shared" ca="1" si="9"/>
        <v>0.63442486883857196</v>
      </c>
      <c r="N32">
        <f t="shared" ca="1" si="9"/>
        <v>0.84120910523642212</v>
      </c>
      <c r="O32">
        <f t="shared" ca="1" si="9"/>
        <v>0.20016230985995043</v>
      </c>
      <c r="S32" t="s">
        <v>120</v>
      </c>
      <c r="T32" s="86" t="str">
        <f t="shared" ref="T32:T39" si="12">V13</f>
        <v>U15B</v>
      </c>
      <c r="U32" s="86">
        <f t="shared" ref="U32:U39" si="13">U13</f>
        <v>12.2</v>
      </c>
    </row>
    <row r="33" spans="1:21" x14ac:dyDescent="0.2">
      <c r="A33" t="s">
        <v>51</v>
      </c>
      <c r="B33" t="s">
        <v>52</v>
      </c>
      <c r="C33" t="str">
        <f t="shared" si="2"/>
        <v>75mH_U13B</v>
      </c>
      <c r="D33" s="69" t="str">
        <f t="shared" ca="1" si="3"/>
        <v>Yeovil</v>
      </c>
      <c r="E33" s="69" t="str">
        <f t="shared" ca="1" si="4"/>
        <v>Taunton</v>
      </c>
      <c r="F33" s="69" t="str">
        <f t="shared" ca="1" si="5"/>
        <v>Armada</v>
      </c>
      <c r="G33" s="69" t="str">
        <f t="shared" ca="1" si="6"/>
        <v>Exeter</v>
      </c>
      <c r="H33" s="69" t="str">
        <f t="shared" ca="1" si="7"/>
        <v>North Devon</v>
      </c>
      <c r="I33" s="69" t="str">
        <f t="shared" ca="1" si="8"/>
        <v>Newton Abbot</v>
      </c>
      <c r="J33">
        <f t="shared" ca="1" si="9"/>
        <v>0.73263656700277591</v>
      </c>
      <c r="K33">
        <f t="shared" ca="1" si="9"/>
        <v>0.19057733844399394</v>
      </c>
      <c r="L33">
        <f t="shared" ca="1" si="9"/>
        <v>0.83729393175409195</v>
      </c>
      <c r="M33">
        <f t="shared" ca="1" si="9"/>
        <v>0.27303960654358361</v>
      </c>
      <c r="N33">
        <f t="shared" ca="1" si="9"/>
        <v>0.55655442213837791</v>
      </c>
      <c r="O33">
        <f t="shared" ca="1" si="9"/>
        <v>0.62103885655634083</v>
      </c>
      <c r="S33" t="s">
        <v>120</v>
      </c>
      <c r="T33" s="86" t="str">
        <f t="shared" si="12"/>
        <v>SW</v>
      </c>
      <c r="U33" s="86">
        <f t="shared" si="13"/>
        <v>13.1</v>
      </c>
    </row>
    <row r="34" spans="1:21" x14ac:dyDescent="0.2">
      <c r="A34" t="s">
        <v>51</v>
      </c>
      <c r="B34" t="s">
        <v>86</v>
      </c>
      <c r="C34" t="str">
        <f t="shared" si="2"/>
        <v>75mH_U15G</v>
      </c>
      <c r="D34" s="69" t="str">
        <f t="shared" ca="1" si="3"/>
        <v>Newton Abbot</v>
      </c>
      <c r="E34" s="69" t="str">
        <f t="shared" ca="1" si="4"/>
        <v>Taunton</v>
      </c>
      <c r="F34" s="69" t="str">
        <f t="shared" ca="1" si="5"/>
        <v>North Devon</v>
      </c>
      <c r="G34" s="69" t="str">
        <f t="shared" ca="1" si="6"/>
        <v>Armada</v>
      </c>
      <c r="H34" s="69" t="str">
        <f t="shared" ca="1" si="7"/>
        <v>Exeter</v>
      </c>
      <c r="I34" s="69" t="str">
        <f t="shared" ca="1" si="8"/>
        <v>Yeovil</v>
      </c>
      <c r="J34">
        <f t="shared" ca="1" si="9"/>
        <v>0.7209563360219905</v>
      </c>
      <c r="K34">
        <f t="shared" ca="1" si="9"/>
        <v>0.28487974654350479</v>
      </c>
      <c r="L34">
        <f t="shared" ca="1" si="9"/>
        <v>0.71264191610425109</v>
      </c>
      <c r="M34">
        <f t="shared" ca="1" si="9"/>
        <v>0.87270745975208608</v>
      </c>
      <c r="N34">
        <f t="shared" ca="1" si="9"/>
        <v>0.46194592286475056</v>
      </c>
      <c r="O34">
        <f t="shared" ca="1" si="9"/>
        <v>0.76310255838230923</v>
      </c>
      <c r="S34" t="s">
        <v>120</v>
      </c>
      <c r="T34" s="86" t="str">
        <f t="shared" si="12"/>
        <v>U17M</v>
      </c>
      <c r="U34" s="86">
        <f t="shared" si="13"/>
        <v>14</v>
      </c>
    </row>
    <row r="35" spans="1:21" x14ac:dyDescent="0.2">
      <c r="A35" t="s">
        <v>57</v>
      </c>
      <c r="B35" t="s">
        <v>93</v>
      </c>
      <c r="C35" t="str">
        <f t="shared" si="2"/>
        <v>70mH_U13G</v>
      </c>
      <c r="D35" s="69" t="str">
        <f t="shared" ca="1" si="3"/>
        <v>Newton Abbot</v>
      </c>
      <c r="E35" s="69" t="str">
        <f t="shared" ca="1" si="4"/>
        <v>Yeovil</v>
      </c>
      <c r="F35" s="69" t="str">
        <f t="shared" ca="1" si="5"/>
        <v>Exeter</v>
      </c>
      <c r="G35" s="69" t="str">
        <f t="shared" ca="1" si="6"/>
        <v>Taunton</v>
      </c>
      <c r="H35" s="69" t="str">
        <f t="shared" ca="1" si="7"/>
        <v>North Devon</v>
      </c>
      <c r="I35" s="69" t="str">
        <f t="shared" ca="1" si="8"/>
        <v>Armada</v>
      </c>
      <c r="J35">
        <f t="shared" ca="1" si="9"/>
        <v>0.38721111224471139</v>
      </c>
      <c r="K35">
        <f t="shared" ca="1" si="9"/>
        <v>0.66524383993395486</v>
      </c>
      <c r="L35">
        <f t="shared" ca="1" si="9"/>
        <v>0.18602245075847801</v>
      </c>
      <c r="M35">
        <f t="shared" ca="1" si="9"/>
        <v>6.8731967970474872E-2</v>
      </c>
      <c r="N35">
        <f t="shared" ca="1" si="9"/>
        <v>0.27296352682677549</v>
      </c>
      <c r="O35">
        <f t="shared" ca="1" si="9"/>
        <v>0.98915532398620465</v>
      </c>
      <c r="S35" t="s">
        <v>120</v>
      </c>
      <c r="T35" s="86" t="str">
        <f t="shared" si="12"/>
        <v>SM</v>
      </c>
      <c r="U35" s="86">
        <f t="shared" si="13"/>
        <v>14.5</v>
      </c>
    </row>
    <row r="36" spans="1:21" x14ac:dyDescent="0.2">
      <c r="A36" t="s">
        <v>64</v>
      </c>
      <c r="B36" t="s">
        <v>87</v>
      </c>
      <c r="C36" t="str">
        <f t="shared" si="2"/>
        <v>200m_SM</v>
      </c>
      <c r="D36" s="69" t="str">
        <f t="shared" ca="1" si="3"/>
        <v>Newton Abbot</v>
      </c>
      <c r="E36" s="69" t="str">
        <f t="shared" ca="1" si="4"/>
        <v>Armada</v>
      </c>
      <c r="F36" s="69" t="str">
        <f t="shared" ca="1" si="5"/>
        <v>Yeovil</v>
      </c>
      <c r="G36" s="69" t="str">
        <f t="shared" ca="1" si="6"/>
        <v>North Devon</v>
      </c>
      <c r="H36" s="69" t="str">
        <f t="shared" ca="1" si="7"/>
        <v>Exeter</v>
      </c>
      <c r="I36" s="69" t="str">
        <f t="shared" ca="1" si="8"/>
        <v>Taunton</v>
      </c>
      <c r="J36">
        <f t="shared" ca="1" si="9"/>
        <v>0.33272848298634672</v>
      </c>
      <c r="K36">
        <f t="shared" ca="1" si="9"/>
        <v>0.7386637087832385</v>
      </c>
      <c r="L36">
        <f t="shared" ca="1" si="9"/>
        <v>0.6584661341801864</v>
      </c>
      <c r="M36">
        <f t="shared" ca="1" si="9"/>
        <v>0.2279111574228524</v>
      </c>
      <c r="N36">
        <f t="shared" ca="1" si="9"/>
        <v>9.7897649904014505E-2</v>
      </c>
      <c r="O36">
        <f t="shared" ca="1" si="9"/>
        <v>3.7185696875903229E-3</v>
      </c>
      <c r="S36" t="s">
        <v>120</v>
      </c>
      <c r="T36" s="86">
        <f t="shared" si="12"/>
        <v>0</v>
      </c>
      <c r="U36" s="86">
        <f t="shared" si="13"/>
        <v>0</v>
      </c>
    </row>
    <row r="37" spans="1:21" x14ac:dyDescent="0.2">
      <c r="A37" t="s">
        <v>64</v>
      </c>
      <c r="B37" t="s">
        <v>88</v>
      </c>
      <c r="C37" t="str">
        <f t="shared" si="2"/>
        <v>200m_U20M</v>
      </c>
      <c r="D37" s="69" t="str">
        <f t="shared" ca="1" si="3"/>
        <v>Yeovil</v>
      </c>
      <c r="E37" s="69" t="str">
        <f t="shared" ca="1" si="4"/>
        <v>Exeter</v>
      </c>
      <c r="F37" s="69" t="str">
        <f t="shared" ca="1" si="5"/>
        <v>North Devon</v>
      </c>
      <c r="G37" s="69" t="str">
        <f t="shared" ca="1" si="6"/>
        <v>Armada</v>
      </c>
      <c r="H37" s="69" t="str">
        <f t="shared" ca="1" si="7"/>
        <v>Taunton</v>
      </c>
      <c r="I37" s="69" t="str">
        <f t="shared" ca="1" si="8"/>
        <v>Newton Abbot</v>
      </c>
      <c r="J37">
        <f t="shared" ref="J37:O68" ca="1" si="14">RAND()</f>
        <v>0.56742020999050813</v>
      </c>
      <c r="K37">
        <f t="shared" ca="1" si="14"/>
        <v>0.36896992000131124</v>
      </c>
      <c r="L37">
        <f t="shared" ca="1" si="14"/>
        <v>0.37224083590941359</v>
      </c>
      <c r="M37">
        <f t="shared" ca="1" si="14"/>
        <v>0.79317286709005863</v>
      </c>
      <c r="N37">
        <f t="shared" ca="1" si="14"/>
        <v>0.23678065727236985</v>
      </c>
      <c r="O37">
        <f t="shared" ca="1" si="14"/>
        <v>0.53413340680387711</v>
      </c>
      <c r="S37" t="s">
        <v>120</v>
      </c>
      <c r="T37" s="86" t="str">
        <f t="shared" si="12"/>
        <v>U17W</v>
      </c>
      <c r="U37" s="86">
        <f t="shared" si="13"/>
        <v>15.5</v>
      </c>
    </row>
    <row r="38" spans="1:21" x14ac:dyDescent="0.2">
      <c r="A38" t="s">
        <v>64</v>
      </c>
      <c r="B38" t="s">
        <v>20</v>
      </c>
      <c r="C38" t="str">
        <f t="shared" si="2"/>
        <v>200m_U17M</v>
      </c>
      <c r="D38" s="69" t="str">
        <f t="shared" ca="1" si="3"/>
        <v>Armada</v>
      </c>
      <c r="E38" s="69" t="str">
        <f t="shared" ca="1" si="4"/>
        <v>Exeter</v>
      </c>
      <c r="F38" s="69" t="str">
        <f t="shared" ca="1" si="5"/>
        <v>Yeovil</v>
      </c>
      <c r="G38" s="69" t="str">
        <f t="shared" ca="1" si="6"/>
        <v>Newton Abbot</v>
      </c>
      <c r="H38" s="69" t="str">
        <f t="shared" ca="1" si="7"/>
        <v>Taunton</v>
      </c>
      <c r="I38" s="69" t="str">
        <f t="shared" ca="1" si="8"/>
        <v>North Devon</v>
      </c>
      <c r="J38">
        <f t="shared" ca="1" si="14"/>
        <v>0.85790622330911881</v>
      </c>
      <c r="K38">
        <f t="shared" ca="1" si="14"/>
        <v>0.41389298615247527</v>
      </c>
      <c r="L38">
        <f t="shared" ca="1" si="14"/>
        <v>0.65601077563033217</v>
      </c>
      <c r="M38">
        <f t="shared" ca="1" si="14"/>
        <v>0.6010162165844245</v>
      </c>
      <c r="N38">
        <f t="shared" ca="1" si="14"/>
        <v>8.5027038590627879E-2</v>
      </c>
      <c r="O38">
        <f t="shared" ca="1" si="14"/>
        <v>0.45334462090811622</v>
      </c>
      <c r="S38" t="s">
        <v>120</v>
      </c>
      <c r="T38" s="86" t="str">
        <f t="shared" si="12"/>
        <v>U20M</v>
      </c>
      <c r="U38" s="86">
        <f t="shared" si="13"/>
        <v>16.399999999999999</v>
      </c>
    </row>
    <row r="39" spans="1:21" x14ac:dyDescent="0.2">
      <c r="A39" t="s">
        <v>64</v>
      </c>
      <c r="B39" t="s">
        <v>89</v>
      </c>
      <c r="C39" t="str">
        <f t="shared" si="2"/>
        <v>200m_U15B</v>
      </c>
      <c r="D39" s="69" t="str">
        <f t="shared" ca="1" si="3"/>
        <v>Taunton</v>
      </c>
      <c r="E39" s="69" t="str">
        <f t="shared" ca="1" si="4"/>
        <v>Exeter</v>
      </c>
      <c r="F39" s="69" t="str">
        <f t="shared" ca="1" si="5"/>
        <v>Armada</v>
      </c>
      <c r="G39" s="69" t="str">
        <f t="shared" ca="1" si="6"/>
        <v>Yeovil</v>
      </c>
      <c r="H39" s="69" t="str">
        <f t="shared" ca="1" si="7"/>
        <v>Newton Abbot</v>
      </c>
      <c r="I39" s="69" t="str">
        <f t="shared" ca="1" si="8"/>
        <v>North Devon</v>
      </c>
      <c r="J39">
        <f t="shared" ca="1" si="14"/>
        <v>1.6618978125679806E-3</v>
      </c>
      <c r="K39">
        <f t="shared" ca="1" si="14"/>
        <v>0.16671761315910794</v>
      </c>
      <c r="L39">
        <f t="shared" ca="1" si="14"/>
        <v>0.92487519832877318</v>
      </c>
      <c r="M39">
        <f t="shared" ca="1" si="14"/>
        <v>0.66514237733371195</v>
      </c>
      <c r="N39">
        <f t="shared" ca="1" si="14"/>
        <v>0.63068026101493646</v>
      </c>
      <c r="O39">
        <f t="shared" ca="1" si="14"/>
        <v>0.42049583391620637</v>
      </c>
      <c r="S39" t="s">
        <v>120</v>
      </c>
      <c r="T39" s="86">
        <f t="shared" si="12"/>
        <v>0</v>
      </c>
      <c r="U39" s="86" t="str">
        <f t="shared" si="13"/>
        <v xml:space="preserve"> </v>
      </c>
    </row>
    <row r="40" spans="1:21" x14ac:dyDescent="0.2">
      <c r="A40" t="s">
        <v>64</v>
      </c>
      <c r="B40" t="s">
        <v>52</v>
      </c>
      <c r="C40" t="str">
        <f t="shared" si="2"/>
        <v>200m_U13B</v>
      </c>
      <c r="D40" s="69" t="str">
        <f t="shared" ca="1" si="3"/>
        <v>Taunton</v>
      </c>
      <c r="E40" s="69" t="str">
        <f t="shared" ca="1" si="4"/>
        <v>Armada</v>
      </c>
      <c r="F40" s="69" t="str">
        <f t="shared" ca="1" si="5"/>
        <v>Exeter</v>
      </c>
      <c r="G40" s="69" t="str">
        <f t="shared" ca="1" si="6"/>
        <v>Yeovil</v>
      </c>
      <c r="H40" s="69" t="str">
        <f t="shared" ca="1" si="7"/>
        <v>Newton Abbot</v>
      </c>
      <c r="I40" s="69" t="str">
        <f t="shared" ca="1" si="8"/>
        <v>North Devon</v>
      </c>
      <c r="J40">
        <f t="shared" ca="1" si="14"/>
        <v>9.8268484841641968E-2</v>
      </c>
      <c r="K40">
        <f t="shared" ca="1" si="14"/>
        <v>0.73094974029466686</v>
      </c>
      <c r="L40">
        <f t="shared" ca="1" si="14"/>
        <v>0.24299100489370995</v>
      </c>
      <c r="M40">
        <f t="shared" ca="1" si="14"/>
        <v>0.67762432500370129</v>
      </c>
      <c r="N40">
        <f t="shared" ca="1" si="14"/>
        <v>0.49892572848651828</v>
      </c>
      <c r="O40">
        <f t="shared" ca="1" si="14"/>
        <v>0.4731477502357504</v>
      </c>
      <c r="S40" t="s">
        <v>116</v>
      </c>
      <c r="T40" s="86" t="str">
        <f>X12</f>
        <v>SM</v>
      </c>
      <c r="U40" s="86">
        <f>W12</f>
        <v>11.3</v>
      </c>
    </row>
    <row r="41" spans="1:21" x14ac:dyDescent="0.2">
      <c r="A41" t="s">
        <v>64</v>
      </c>
      <c r="B41" t="s">
        <v>85</v>
      </c>
      <c r="C41" t="str">
        <f t="shared" si="2"/>
        <v>200m_SW</v>
      </c>
      <c r="D41" s="69" t="str">
        <f t="shared" ca="1" si="3"/>
        <v>Yeovil</v>
      </c>
      <c r="E41" s="69" t="str">
        <f t="shared" ca="1" si="4"/>
        <v>Taunton</v>
      </c>
      <c r="F41" s="69" t="str">
        <f t="shared" ca="1" si="5"/>
        <v>Exeter</v>
      </c>
      <c r="G41" s="69" t="str">
        <f t="shared" ca="1" si="6"/>
        <v>Armada</v>
      </c>
      <c r="H41" s="69" t="str">
        <f t="shared" ca="1" si="7"/>
        <v>North Devon</v>
      </c>
      <c r="I41" s="69" t="str">
        <f t="shared" ca="1" si="8"/>
        <v>Newton Abbot</v>
      </c>
      <c r="J41">
        <f t="shared" ca="1" si="14"/>
        <v>0.86186773131456362</v>
      </c>
      <c r="K41">
        <f t="shared" ca="1" si="14"/>
        <v>2.8550515021373513E-2</v>
      </c>
      <c r="L41">
        <f t="shared" ca="1" si="14"/>
        <v>5.3192638527287728E-2</v>
      </c>
      <c r="M41">
        <f t="shared" ca="1" si="14"/>
        <v>0.86931002419733239</v>
      </c>
      <c r="N41">
        <f t="shared" ca="1" si="14"/>
        <v>0.29957249540951192</v>
      </c>
      <c r="O41">
        <f t="shared" ca="1" si="14"/>
        <v>0.31999492838853549</v>
      </c>
      <c r="S41" t="s">
        <v>116</v>
      </c>
      <c r="T41" s="86" t="str">
        <f t="shared" ref="T41:T48" si="15">X13</f>
        <v>U17W</v>
      </c>
      <c r="U41" s="86">
        <f t="shared" ref="U41:U48" si="16">W13</f>
        <v>12.15</v>
      </c>
    </row>
    <row r="42" spans="1:21" x14ac:dyDescent="0.2">
      <c r="A42" t="s">
        <v>64</v>
      </c>
      <c r="B42" t="s">
        <v>91</v>
      </c>
      <c r="C42" t="str">
        <f t="shared" si="2"/>
        <v>200m_U17W</v>
      </c>
      <c r="D42" s="69" t="str">
        <f t="shared" ca="1" si="3"/>
        <v>Armada</v>
      </c>
      <c r="E42" s="69" t="str">
        <f t="shared" ca="1" si="4"/>
        <v>Exeter</v>
      </c>
      <c r="F42" s="69" t="str">
        <f t="shared" ca="1" si="5"/>
        <v>North Devon</v>
      </c>
      <c r="G42" s="69" t="str">
        <f t="shared" ca="1" si="6"/>
        <v>Taunton</v>
      </c>
      <c r="H42" s="69" t="str">
        <f t="shared" ca="1" si="7"/>
        <v>Yeovil</v>
      </c>
      <c r="I42" s="69" t="str">
        <f t="shared" ca="1" si="8"/>
        <v>Newton Abbot</v>
      </c>
      <c r="J42">
        <f t="shared" ca="1" si="14"/>
        <v>0.78915688887040603</v>
      </c>
      <c r="K42">
        <f t="shared" ca="1" si="14"/>
        <v>0.54537671281861189</v>
      </c>
      <c r="L42">
        <f t="shared" ca="1" si="14"/>
        <v>0.55487622664515701</v>
      </c>
      <c r="M42">
        <f t="shared" ca="1" si="14"/>
        <v>0.27266710451021658</v>
      </c>
      <c r="N42">
        <f t="shared" ca="1" si="14"/>
        <v>0.74124357466834079</v>
      </c>
      <c r="O42">
        <f t="shared" ca="1" si="14"/>
        <v>0.72422190926678098</v>
      </c>
      <c r="S42" t="s">
        <v>116</v>
      </c>
      <c r="T42" s="86" t="str">
        <f t="shared" si="15"/>
        <v>U20M</v>
      </c>
      <c r="U42" s="86">
        <f t="shared" si="16"/>
        <v>13</v>
      </c>
    </row>
    <row r="43" spans="1:21" x14ac:dyDescent="0.2">
      <c r="A43" t="s">
        <v>64</v>
      </c>
      <c r="B43" t="s">
        <v>86</v>
      </c>
      <c r="C43" t="str">
        <f t="shared" si="2"/>
        <v>200m_U15G</v>
      </c>
      <c r="D43" s="69" t="str">
        <f t="shared" ca="1" si="3"/>
        <v>Taunton</v>
      </c>
      <c r="E43" s="69" t="str">
        <f t="shared" ca="1" si="4"/>
        <v>Newton Abbot</v>
      </c>
      <c r="F43" s="69" t="str">
        <f t="shared" ca="1" si="5"/>
        <v>Armada</v>
      </c>
      <c r="G43" s="69" t="str">
        <f t="shared" ca="1" si="6"/>
        <v>North Devon</v>
      </c>
      <c r="H43" s="69" t="str">
        <f t="shared" ca="1" si="7"/>
        <v>Exeter</v>
      </c>
      <c r="I43" s="69" t="str">
        <f t="shared" ca="1" si="8"/>
        <v>Yeovil</v>
      </c>
      <c r="J43">
        <f t="shared" ca="1" si="14"/>
        <v>1.2995599756910448E-2</v>
      </c>
      <c r="K43">
        <f t="shared" ca="1" si="14"/>
        <v>0.61571988818677403</v>
      </c>
      <c r="L43">
        <f t="shared" ca="1" si="14"/>
        <v>0.94777646221698242</v>
      </c>
      <c r="M43">
        <f t="shared" ca="1" si="14"/>
        <v>0.54247429271202419</v>
      </c>
      <c r="N43">
        <f t="shared" ca="1" si="14"/>
        <v>0.36563578072370562</v>
      </c>
      <c r="O43">
        <f t="shared" ca="1" si="14"/>
        <v>0.62041521239190911</v>
      </c>
      <c r="S43" t="s">
        <v>116</v>
      </c>
      <c r="T43" s="86" t="str">
        <f t="shared" si="15"/>
        <v>U13G</v>
      </c>
      <c r="U43" s="86">
        <f t="shared" si="16"/>
        <v>13.45</v>
      </c>
    </row>
    <row r="44" spans="1:21" x14ac:dyDescent="0.2">
      <c r="A44" t="s">
        <v>64</v>
      </c>
      <c r="B44" t="s">
        <v>93</v>
      </c>
      <c r="C44" t="str">
        <f t="shared" si="2"/>
        <v>200m_U13G</v>
      </c>
      <c r="D44" s="69" t="str">
        <f t="shared" ca="1" si="3"/>
        <v>Yeovil</v>
      </c>
      <c r="E44" s="69" t="str">
        <f t="shared" ca="1" si="4"/>
        <v>Armada</v>
      </c>
      <c r="F44" s="69" t="str">
        <f t="shared" ca="1" si="5"/>
        <v>Newton Abbot</v>
      </c>
      <c r="G44" s="69" t="str">
        <f t="shared" ca="1" si="6"/>
        <v>Taunton</v>
      </c>
      <c r="H44" s="69" t="str">
        <f t="shared" ca="1" si="7"/>
        <v>Exeter</v>
      </c>
      <c r="I44" s="69" t="str">
        <f t="shared" ca="1" si="8"/>
        <v>North Devon</v>
      </c>
      <c r="J44">
        <f t="shared" ca="1" si="14"/>
        <v>0.70267489164585029</v>
      </c>
      <c r="K44">
        <f t="shared" ca="1" si="14"/>
        <v>0.92478324974719972</v>
      </c>
      <c r="L44">
        <f t="shared" ca="1" si="14"/>
        <v>0.48335064555628826</v>
      </c>
      <c r="M44">
        <f t="shared" ca="1" si="14"/>
        <v>9.6791079822716286E-2</v>
      </c>
      <c r="N44">
        <f t="shared" ca="1" si="14"/>
        <v>0.16538647032067377</v>
      </c>
      <c r="O44">
        <f t="shared" ca="1" si="14"/>
        <v>0.29176464665753821</v>
      </c>
      <c r="S44" t="s">
        <v>116</v>
      </c>
      <c r="T44" s="86" t="str">
        <f t="shared" si="15"/>
        <v>SW</v>
      </c>
      <c r="U44" s="86">
        <f t="shared" si="16"/>
        <v>14.15</v>
      </c>
    </row>
    <row r="45" spans="1:21" x14ac:dyDescent="0.2">
      <c r="A45" t="s">
        <v>112</v>
      </c>
      <c r="B45" t="s">
        <v>20</v>
      </c>
      <c r="C45" t="str">
        <f t="shared" si="2"/>
        <v>4x100m_U17M</v>
      </c>
      <c r="D45" s="69" t="str">
        <f t="shared" ca="1" si="3"/>
        <v>Taunton</v>
      </c>
      <c r="E45" s="69" t="str">
        <f t="shared" ca="1" si="4"/>
        <v>Armada</v>
      </c>
      <c r="F45" s="69" t="str">
        <f t="shared" ca="1" si="5"/>
        <v>Exeter</v>
      </c>
      <c r="G45" s="69" t="str">
        <f t="shared" ca="1" si="6"/>
        <v>Newton Abbot</v>
      </c>
      <c r="H45" s="69" t="str">
        <f t="shared" ca="1" si="7"/>
        <v>North Devon</v>
      </c>
      <c r="I45" s="69" t="str">
        <f t="shared" ca="1" si="8"/>
        <v>Yeovil</v>
      </c>
      <c r="J45">
        <f t="shared" ca="1" si="14"/>
        <v>0.19500876447803672</v>
      </c>
      <c r="K45">
        <f t="shared" ca="1" si="14"/>
        <v>0.99372134889324404</v>
      </c>
      <c r="L45">
        <f t="shared" ca="1" si="14"/>
        <v>0.27477715963098615</v>
      </c>
      <c r="M45">
        <f t="shared" ca="1" si="14"/>
        <v>0.51426405675654585</v>
      </c>
      <c r="N45">
        <f t="shared" ca="1" si="14"/>
        <v>0.44646669721529186</v>
      </c>
      <c r="O45">
        <f t="shared" ca="1" si="14"/>
        <v>0.91159218881856741</v>
      </c>
      <c r="S45" t="s">
        <v>116</v>
      </c>
      <c r="T45" s="86" t="str">
        <f t="shared" si="15"/>
        <v>U15G</v>
      </c>
      <c r="U45" s="86">
        <f t="shared" si="16"/>
        <v>15</v>
      </c>
    </row>
    <row r="46" spans="1:21" x14ac:dyDescent="0.2">
      <c r="A46" t="s">
        <v>112</v>
      </c>
      <c r="B46" t="s">
        <v>89</v>
      </c>
      <c r="C46" t="str">
        <f t="shared" si="2"/>
        <v>4x100m_U15B</v>
      </c>
      <c r="D46" s="69" t="str">
        <f t="shared" ca="1" si="3"/>
        <v>North Devon</v>
      </c>
      <c r="E46" s="69" t="str">
        <f t="shared" ca="1" si="4"/>
        <v>Newton Abbot</v>
      </c>
      <c r="F46" s="69" t="str">
        <f t="shared" ca="1" si="5"/>
        <v>Taunton</v>
      </c>
      <c r="G46" s="69" t="str">
        <f t="shared" ca="1" si="6"/>
        <v>Yeovil</v>
      </c>
      <c r="H46" s="69" t="str">
        <f t="shared" ca="1" si="7"/>
        <v>Armada</v>
      </c>
      <c r="I46" s="69" t="str">
        <f t="shared" ca="1" si="8"/>
        <v>Exeter</v>
      </c>
      <c r="J46">
        <f t="shared" ca="1" si="14"/>
        <v>0.42257613569072305</v>
      </c>
      <c r="K46">
        <f t="shared" ca="1" si="14"/>
        <v>0.47867023181363777</v>
      </c>
      <c r="L46">
        <f t="shared" ca="1" si="14"/>
        <v>0.19059651599268101</v>
      </c>
      <c r="M46">
        <f t="shared" ca="1" si="14"/>
        <v>0.56445509570462749</v>
      </c>
      <c r="N46">
        <f t="shared" ca="1" si="14"/>
        <v>0.70460394829807971</v>
      </c>
      <c r="O46">
        <f t="shared" ca="1" si="14"/>
        <v>0.19958383461253215</v>
      </c>
      <c r="S46" t="s">
        <v>116</v>
      </c>
      <c r="T46" s="86" t="str">
        <f t="shared" si="15"/>
        <v>U17M</v>
      </c>
      <c r="U46" s="86">
        <f t="shared" si="16"/>
        <v>15.35</v>
      </c>
    </row>
    <row r="47" spans="1:21" x14ac:dyDescent="0.2">
      <c r="A47" t="s">
        <v>112</v>
      </c>
      <c r="B47" t="s">
        <v>52</v>
      </c>
      <c r="C47" t="str">
        <f t="shared" si="2"/>
        <v>4x100m_U13B</v>
      </c>
      <c r="D47" s="69" t="str">
        <f t="shared" ca="1" si="3"/>
        <v>Newton Abbot</v>
      </c>
      <c r="E47" s="69" t="str">
        <f t="shared" ca="1" si="4"/>
        <v>Taunton</v>
      </c>
      <c r="F47" s="69" t="str">
        <f t="shared" ca="1" si="5"/>
        <v>Armada</v>
      </c>
      <c r="G47" s="69" t="str">
        <f t="shared" ca="1" si="6"/>
        <v>Exeter</v>
      </c>
      <c r="H47" s="69" t="str">
        <f t="shared" ca="1" si="7"/>
        <v>North Devon</v>
      </c>
      <c r="I47" s="69" t="str">
        <f t="shared" ca="1" si="8"/>
        <v>Yeovil</v>
      </c>
      <c r="J47">
        <f t="shared" ca="1" si="14"/>
        <v>0.47969935087111404</v>
      </c>
      <c r="K47">
        <f t="shared" ca="1" si="14"/>
        <v>7.9134877531355285E-2</v>
      </c>
      <c r="L47">
        <f t="shared" ca="1" si="14"/>
        <v>0.97797559854784466</v>
      </c>
      <c r="M47">
        <f t="shared" ca="1" si="14"/>
        <v>0.37607426563241086</v>
      </c>
      <c r="N47">
        <f t="shared" ca="1" si="14"/>
        <v>0.37654770747495214</v>
      </c>
      <c r="O47">
        <f t="shared" ca="1" si="14"/>
        <v>0.58277826101325014</v>
      </c>
      <c r="S47" t="s">
        <v>116</v>
      </c>
      <c r="T47" s="86" t="str">
        <f t="shared" si="15"/>
        <v>U15B</v>
      </c>
      <c r="U47" s="86">
        <f t="shared" si="16"/>
        <v>16.2</v>
      </c>
    </row>
    <row r="48" spans="1:21" x14ac:dyDescent="0.2">
      <c r="A48" t="s">
        <v>112</v>
      </c>
      <c r="B48" t="s">
        <v>86</v>
      </c>
      <c r="C48" t="str">
        <f t="shared" si="2"/>
        <v>4x100m_U15G</v>
      </c>
      <c r="D48" s="69" t="str">
        <f t="shared" ca="1" si="3"/>
        <v>Armada</v>
      </c>
      <c r="E48" s="69" t="str">
        <f t="shared" ca="1" si="4"/>
        <v>Taunton</v>
      </c>
      <c r="F48" s="69" t="str">
        <f t="shared" ca="1" si="5"/>
        <v>Newton Abbot</v>
      </c>
      <c r="G48" s="69" t="str">
        <f t="shared" ca="1" si="6"/>
        <v>North Devon</v>
      </c>
      <c r="H48" s="69" t="str">
        <f t="shared" ca="1" si="7"/>
        <v>Exeter</v>
      </c>
      <c r="I48" s="69" t="str">
        <f t="shared" ca="1" si="8"/>
        <v>Yeovil</v>
      </c>
      <c r="J48">
        <f t="shared" ca="1" si="14"/>
        <v>0.86748518408110342</v>
      </c>
      <c r="K48">
        <f t="shared" ca="1" si="14"/>
        <v>0.21202139145980714</v>
      </c>
      <c r="L48">
        <f t="shared" ca="1" si="14"/>
        <v>0.55279023979118269</v>
      </c>
      <c r="M48">
        <f t="shared" ca="1" si="14"/>
        <v>0.52157594361300497</v>
      </c>
      <c r="N48">
        <f t="shared" ca="1" si="14"/>
        <v>0.28087239165198052</v>
      </c>
      <c r="O48">
        <f t="shared" ca="1" si="14"/>
        <v>0.75998865003650917</v>
      </c>
      <c r="S48" t="s">
        <v>116</v>
      </c>
      <c r="T48" s="86" t="str">
        <f t="shared" si="15"/>
        <v>U13B</v>
      </c>
      <c r="U48" s="86">
        <f t="shared" si="16"/>
        <v>16.55</v>
      </c>
    </row>
    <row r="49" spans="1:21" x14ac:dyDescent="0.2">
      <c r="A49" t="s">
        <v>112</v>
      </c>
      <c r="B49" t="s">
        <v>93</v>
      </c>
      <c r="C49" t="str">
        <f t="shared" si="2"/>
        <v>4x100m_U13G</v>
      </c>
      <c r="D49" s="69" t="str">
        <f t="shared" ca="1" si="3"/>
        <v>Exeter</v>
      </c>
      <c r="E49" s="69" t="str">
        <f t="shared" ca="1" si="4"/>
        <v>Newton Abbot</v>
      </c>
      <c r="F49" s="69" t="str">
        <f t="shared" ca="1" si="5"/>
        <v>Yeovil</v>
      </c>
      <c r="G49" s="69" t="str">
        <f t="shared" ca="1" si="6"/>
        <v>North Devon</v>
      </c>
      <c r="H49" s="69" t="str">
        <f t="shared" ca="1" si="7"/>
        <v>Armada</v>
      </c>
      <c r="I49" s="69" t="str">
        <f t="shared" ca="1" si="8"/>
        <v>Taunton</v>
      </c>
      <c r="J49">
        <f t="shared" ca="1" si="14"/>
        <v>0.15593072515686202</v>
      </c>
      <c r="K49">
        <f t="shared" ca="1" si="14"/>
        <v>0.43088589676751254</v>
      </c>
      <c r="L49">
        <f t="shared" ca="1" si="14"/>
        <v>0.46131633043516906</v>
      </c>
      <c r="M49">
        <f t="shared" ca="1" si="14"/>
        <v>0.42084667560533895</v>
      </c>
      <c r="N49">
        <f t="shared" ca="1" si="14"/>
        <v>0.51422712401770154</v>
      </c>
      <c r="O49">
        <f t="shared" ca="1" si="14"/>
        <v>3.9421559762550351E-2</v>
      </c>
      <c r="S49" t="s">
        <v>117</v>
      </c>
      <c r="T49" s="86" t="str">
        <f>Z12</f>
        <v>U20M</v>
      </c>
      <c r="U49" s="86">
        <f>Y12</f>
        <v>11.3</v>
      </c>
    </row>
    <row r="50" spans="1:21" x14ac:dyDescent="0.2">
      <c r="A50" t="s">
        <v>113</v>
      </c>
      <c r="B50" t="s">
        <v>114</v>
      </c>
      <c r="C50" t="str">
        <f t="shared" si="2"/>
        <v>Medley Relay_SW+U17W</v>
      </c>
      <c r="D50" s="69" t="str">
        <f t="shared" ca="1" si="3"/>
        <v>Armada</v>
      </c>
      <c r="E50" s="69" t="str">
        <f t="shared" ca="1" si="4"/>
        <v>Newton Abbot</v>
      </c>
      <c r="F50" s="69" t="str">
        <f t="shared" ca="1" si="5"/>
        <v>North Devon</v>
      </c>
      <c r="G50" s="69" t="str">
        <f t="shared" ca="1" si="6"/>
        <v>Yeovil</v>
      </c>
      <c r="H50" s="69" t="str">
        <f t="shared" ca="1" si="7"/>
        <v>Taunton</v>
      </c>
      <c r="I50" s="69" t="str">
        <f t="shared" ca="1" si="8"/>
        <v>Exeter</v>
      </c>
      <c r="J50">
        <f t="shared" ca="1" si="14"/>
        <v>0.95567050785534269</v>
      </c>
      <c r="K50">
        <f t="shared" ca="1" si="14"/>
        <v>0.75033540993492243</v>
      </c>
      <c r="L50">
        <f t="shared" ca="1" si="14"/>
        <v>0.49474951607379725</v>
      </c>
      <c r="M50">
        <f t="shared" ca="1" si="14"/>
        <v>0.91581266030569197</v>
      </c>
      <c r="N50">
        <f t="shared" ca="1" si="14"/>
        <v>4.8062807678515673E-2</v>
      </c>
      <c r="O50">
        <f t="shared" ca="1" si="14"/>
        <v>0.25282737793951882</v>
      </c>
      <c r="S50" t="s">
        <v>117</v>
      </c>
      <c r="T50" s="86" t="str">
        <f t="shared" ref="T50:T58" si="17">Z13</f>
        <v>SW</v>
      </c>
      <c r="U50" s="86">
        <f t="shared" ref="U50:U58" si="18">Y13</f>
        <v>12.15</v>
      </c>
    </row>
    <row r="51" spans="1:21" x14ac:dyDescent="0.2">
      <c r="A51" t="s">
        <v>113</v>
      </c>
      <c r="B51" t="s">
        <v>115</v>
      </c>
      <c r="C51" t="str">
        <f t="shared" si="2"/>
        <v>Medley Relay_SM+U20M</v>
      </c>
      <c r="D51" s="69" t="str">
        <f t="shared" ca="1" si="3"/>
        <v>Exeter</v>
      </c>
      <c r="E51" s="69" t="str">
        <f t="shared" ca="1" si="4"/>
        <v>North Devon</v>
      </c>
      <c r="F51" s="69" t="str">
        <f t="shared" ca="1" si="5"/>
        <v>Yeovil</v>
      </c>
      <c r="G51" s="69" t="str">
        <f t="shared" ca="1" si="6"/>
        <v>Newton Abbot</v>
      </c>
      <c r="H51" s="69" t="str">
        <f t="shared" ca="1" si="7"/>
        <v>Armada</v>
      </c>
      <c r="I51" s="69" t="str">
        <f t="shared" ca="1" si="8"/>
        <v>Taunton</v>
      </c>
      <c r="J51">
        <f t="shared" ca="1" si="14"/>
        <v>0.19896258200070094</v>
      </c>
      <c r="K51">
        <f t="shared" ca="1" si="14"/>
        <v>0.47462624780338747</v>
      </c>
      <c r="L51">
        <f t="shared" ca="1" si="14"/>
        <v>0.64879334607501693</v>
      </c>
      <c r="M51">
        <f t="shared" ca="1" si="14"/>
        <v>0.50307367396877689</v>
      </c>
      <c r="N51">
        <f t="shared" ca="1" si="14"/>
        <v>0.87694595198858971</v>
      </c>
      <c r="O51">
        <f t="shared" ca="1" si="14"/>
        <v>4.9601983880062095E-2</v>
      </c>
      <c r="S51" t="s">
        <v>117</v>
      </c>
      <c r="T51" s="86" t="str">
        <f t="shared" si="17"/>
        <v>U13G</v>
      </c>
      <c r="U51" s="86">
        <f t="shared" si="18"/>
        <v>13</v>
      </c>
    </row>
    <row r="52" spans="1:21" x14ac:dyDescent="0.2">
      <c r="A52" t="s">
        <v>116</v>
      </c>
      <c r="B52" t="s">
        <v>87</v>
      </c>
      <c r="C52" t="str">
        <f t="shared" si="2"/>
        <v>Javelin_SM</v>
      </c>
      <c r="D52" s="69" t="str">
        <f t="shared" ca="1" si="3"/>
        <v>North Devon</v>
      </c>
      <c r="E52" s="69" t="str">
        <f t="shared" ca="1" si="4"/>
        <v>Exeter</v>
      </c>
      <c r="F52" s="69" t="str">
        <f t="shared" ca="1" si="5"/>
        <v>Newton Abbot</v>
      </c>
      <c r="G52" s="69" t="str">
        <f t="shared" ca="1" si="6"/>
        <v>Yeovil</v>
      </c>
      <c r="H52" s="69" t="str">
        <f t="shared" ca="1" si="7"/>
        <v>Armada</v>
      </c>
      <c r="I52" s="69" t="str">
        <f t="shared" ca="1" si="8"/>
        <v>Taunton</v>
      </c>
      <c r="J52">
        <f t="shared" ca="1" si="14"/>
        <v>0.34386481660129287</v>
      </c>
      <c r="K52">
        <f t="shared" ca="1" si="14"/>
        <v>0.1424004366033822</v>
      </c>
      <c r="L52">
        <f t="shared" ca="1" si="14"/>
        <v>0.58910480948265864</v>
      </c>
      <c r="M52">
        <f t="shared" ca="1" si="14"/>
        <v>0.80638431360916363</v>
      </c>
      <c r="N52">
        <f t="shared" ca="1" si="14"/>
        <v>0.83738595280282602</v>
      </c>
      <c r="O52">
        <f t="shared" ca="1" si="14"/>
        <v>8.612340730336232E-4</v>
      </c>
      <c r="S52" t="s">
        <v>117</v>
      </c>
      <c r="T52" s="86" t="str">
        <f t="shared" si="17"/>
        <v>SM</v>
      </c>
      <c r="U52" s="86">
        <f t="shared" si="18"/>
        <v>13.3</v>
      </c>
    </row>
    <row r="53" spans="1:21" x14ac:dyDescent="0.2">
      <c r="A53" t="s">
        <v>116</v>
      </c>
      <c r="B53" t="s">
        <v>88</v>
      </c>
      <c r="C53" t="str">
        <f t="shared" si="2"/>
        <v>Javelin_U20M</v>
      </c>
      <c r="D53" s="69" t="str">
        <f t="shared" ca="1" si="3"/>
        <v>Taunton</v>
      </c>
      <c r="E53" s="69" t="str">
        <f t="shared" ca="1" si="4"/>
        <v>Yeovil</v>
      </c>
      <c r="F53" s="69" t="str">
        <f t="shared" ca="1" si="5"/>
        <v>Exeter</v>
      </c>
      <c r="G53" s="69" t="str">
        <f t="shared" ca="1" si="6"/>
        <v>Armada</v>
      </c>
      <c r="H53" s="69" t="str">
        <f t="shared" ca="1" si="7"/>
        <v>North Devon</v>
      </c>
      <c r="I53" s="69" t="str">
        <f t="shared" ca="1" si="8"/>
        <v>Newton Abbot</v>
      </c>
      <c r="J53">
        <f t="shared" ca="1" si="14"/>
        <v>9.07716948935815E-2</v>
      </c>
      <c r="K53">
        <f t="shared" ca="1" si="14"/>
        <v>0.95193354064378166</v>
      </c>
      <c r="L53">
        <f t="shared" ca="1" si="14"/>
        <v>0.53622733334382666</v>
      </c>
      <c r="M53">
        <f t="shared" ca="1" si="14"/>
        <v>0.98501430143262292</v>
      </c>
      <c r="N53">
        <f t="shared" ca="1" si="14"/>
        <v>0.62524692699749285</v>
      </c>
      <c r="O53">
        <f t="shared" ca="1" si="14"/>
        <v>0.70760690766106848</v>
      </c>
      <c r="S53" t="s">
        <v>117</v>
      </c>
      <c r="T53" s="86" t="str">
        <f t="shared" si="17"/>
        <v>U13B</v>
      </c>
      <c r="U53" s="86">
        <f t="shared" si="18"/>
        <v>14.15</v>
      </c>
    </row>
    <row r="54" spans="1:21" x14ac:dyDescent="0.2">
      <c r="A54" t="s">
        <v>116</v>
      </c>
      <c r="B54" t="s">
        <v>20</v>
      </c>
      <c r="C54" t="str">
        <f t="shared" si="2"/>
        <v>Javelin_U17M</v>
      </c>
      <c r="D54" s="69" t="str">
        <f t="shared" ca="1" si="3"/>
        <v>Exeter</v>
      </c>
      <c r="E54" s="69" t="str">
        <f t="shared" ca="1" si="4"/>
        <v>Yeovil</v>
      </c>
      <c r="F54" s="69" t="str">
        <f t="shared" ca="1" si="5"/>
        <v>North Devon</v>
      </c>
      <c r="G54" s="69" t="str">
        <f t="shared" ca="1" si="6"/>
        <v>Taunton</v>
      </c>
      <c r="H54" s="69" t="str">
        <f t="shared" ca="1" si="7"/>
        <v>Newton Abbot</v>
      </c>
      <c r="I54" s="69" t="str">
        <f t="shared" ca="1" si="8"/>
        <v>Armada</v>
      </c>
      <c r="J54">
        <f t="shared" ca="1" si="14"/>
        <v>0.4978347037726446</v>
      </c>
      <c r="K54">
        <f t="shared" ca="1" si="14"/>
        <v>0.80225312287489736</v>
      </c>
      <c r="L54">
        <f t="shared" ca="1" si="14"/>
        <v>0.75451031172238237</v>
      </c>
      <c r="M54">
        <f t="shared" ca="1" si="14"/>
        <v>0.26672491743053028</v>
      </c>
      <c r="N54">
        <f t="shared" ca="1" si="14"/>
        <v>0.80215504655056713</v>
      </c>
      <c r="O54">
        <f t="shared" ca="1" si="14"/>
        <v>0.8631552898206527</v>
      </c>
      <c r="S54" t="s">
        <v>117</v>
      </c>
      <c r="T54" s="86" t="str">
        <f t="shared" si="17"/>
        <v>U15B</v>
      </c>
      <c r="U54" s="86">
        <f t="shared" si="18"/>
        <v>14.45</v>
      </c>
    </row>
    <row r="55" spans="1:21" x14ac:dyDescent="0.2">
      <c r="A55" t="s">
        <v>116</v>
      </c>
      <c r="B55" t="s">
        <v>89</v>
      </c>
      <c r="C55" t="str">
        <f t="shared" si="2"/>
        <v>Javelin_U15B</v>
      </c>
      <c r="D55" s="69" t="str">
        <f t="shared" ca="1" si="3"/>
        <v>North Devon</v>
      </c>
      <c r="E55" s="69" t="str">
        <f t="shared" ca="1" si="4"/>
        <v>Taunton</v>
      </c>
      <c r="F55" s="69" t="str">
        <f t="shared" ca="1" si="5"/>
        <v>Exeter</v>
      </c>
      <c r="G55" s="69" t="str">
        <f t="shared" ca="1" si="6"/>
        <v>Newton Abbot</v>
      </c>
      <c r="H55" s="69" t="str">
        <f t="shared" ca="1" si="7"/>
        <v>Armada</v>
      </c>
      <c r="I55" s="69" t="str">
        <f t="shared" ca="1" si="8"/>
        <v>Yeovil</v>
      </c>
      <c r="J55">
        <f t="shared" ca="1" si="14"/>
        <v>0.34513052158702162</v>
      </c>
      <c r="K55">
        <f t="shared" ca="1" si="14"/>
        <v>0.26191455832984123</v>
      </c>
      <c r="L55">
        <f t="shared" ca="1" si="14"/>
        <v>0.27376153576091056</v>
      </c>
      <c r="M55">
        <f t="shared" ca="1" si="14"/>
        <v>0.63918687499055149</v>
      </c>
      <c r="N55">
        <f t="shared" ca="1" si="14"/>
        <v>0.95961032187986228</v>
      </c>
      <c r="O55">
        <f t="shared" ca="1" si="14"/>
        <v>0.79949884359943824</v>
      </c>
      <c r="S55" t="s">
        <v>117</v>
      </c>
      <c r="T55" s="86" t="str">
        <f t="shared" si="17"/>
        <v>U15G</v>
      </c>
      <c r="U55" s="86">
        <f t="shared" si="18"/>
        <v>15.2</v>
      </c>
    </row>
    <row r="56" spans="1:21" x14ac:dyDescent="0.2">
      <c r="A56" t="s">
        <v>116</v>
      </c>
      <c r="B56" t="s">
        <v>52</v>
      </c>
      <c r="C56" t="str">
        <f t="shared" si="2"/>
        <v>Javelin_U13B</v>
      </c>
      <c r="D56" s="69" t="str">
        <f t="shared" ca="1" si="3"/>
        <v>North Devon</v>
      </c>
      <c r="E56" s="69" t="str">
        <f t="shared" ca="1" si="4"/>
        <v>Newton Abbot</v>
      </c>
      <c r="F56" s="69" t="str">
        <f t="shared" ca="1" si="5"/>
        <v>Yeovil</v>
      </c>
      <c r="G56" s="69" t="str">
        <f t="shared" ca="1" si="6"/>
        <v>Taunton</v>
      </c>
      <c r="H56" s="69" t="str">
        <f t="shared" ca="1" si="7"/>
        <v>Exeter</v>
      </c>
      <c r="I56" s="69" t="str">
        <f t="shared" ca="1" si="8"/>
        <v>Armada</v>
      </c>
      <c r="J56">
        <f t="shared" ca="1" si="14"/>
        <v>0.34729506774553021</v>
      </c>
      <c r="K56">
        <f t="shared" ca="1" si="14"/>
        <v>0.6930509956359675</v>
      </c>
      <c r="L56">
        <f t="shared" ca="1" si="14"/>
        <v>0.70249481614689169</v>
      </c>
      <c r="M56">
        <f t="shared" ca="1" si="14"/>
        <v>0.1094982094544753</v>
      </c>
      <c r="N56">
        <f t="shared" ca="1" si="14"/>
        <v>0.17017599493977864</v>
      </c>
      <c r="O56">
        <f t="shared" ca="1" si="14"/>
        <v>0.71522419494993061</v>
      </c>
      <c r="S56" t="s">
        <v>117</v>
      </c>
      <c r="T56" s="86" t="str">
        <f t="shared" si="17"/>
        <v>U17W</v>
      </c>
      <c r="U56" s="86">
        <f t="shared" si="18"/>
        <v>15.55</v>
      </c>
    </row>
    <row r="57" spans="1:21" x14ac:dyDescent="0.2">
      <c r="A57" t="s">
        <v>116</v>
      </c>
      <c r="B57" t="s">
        <v>85</v>
      </c>
      <c r="C57" t="str">
        <f t="shared" si="2"/>
        <v>Javelin_SW</v>
      </c>
      <c r="D57" s="69" t="str">
        <f t="shared" ca="1" si="3"/>
        <v>Taunton</v>
      </c>
      <c r="E57" s="69" t="str">
        <f t="shared" ca="1" si="4"/>
        <v>Armada</v>
      </c>
      <c r="F57" s="69" t="str">
        <f t="shared" ca="1" si="5"/>
        <v>Yeovil</v>
      </c>
      <c r="G57" s="69" t="str">
        <f t="shared" ca="1" si="6"/>
        <v>North Devon</v>
      </c>
      <c r="H57" s="69" t="str">
        <f t="shared" ca="1" si="7"/>
        <v>Newton Abbot</v>
      </c>
      <c r="I57" s="69" t="str">
        <f t="shared" ca="1" si="8"/>
        <v>Exeter</v>
      </c>
      <c r="J57">
        <f t="shared" ca="1" si="14"/>
        <v>0.17921185381912752</v>
      </c>
      <c r="K57">
        <f t="shared" ca="1" si="14"/>
        <v>0.82288832242842969</v>
      </c>
      <c r="L57">
        <f t="shared" ca="1" si="14"/>
        <v>0.81520204856554468</v>
      </c>
      <c r="M57">
        <f t="shared" ca="1" si="14"/>
        <v>0.43288960613170524</v>
      </c>
      <c r="N57">
        <f t="shared" ca="1" si="14"/>
        <v>0.73805227470260049</v>
      </c>
      <c r="O57">
        <f t="shared" ca="1" si="14"/>
        <v>0.2214879893697389</v>
      </c>
      <c r="S57" t="s">
        <v>117</v>
      </c>
      <c r="T57" s="86" t="str">
        <f t="shared" si="17"/>
        <v>U17M</v>
      </c>
      <c r="U57" s="86">
        <f t="shared" si="18"/>
        <v>16.399999999999999</v>
      </c>
    </row>
    <row r="58" spans="1:21" x14ac:dyDescent="0.2">
      <c r="A58" t="s">
        <v>116</v>
      </c>
      <c r="B58" t="s">
        <v>91</v>
      </c>
      <c r="C58" t="str">
        <f t="shared" si="2"/>
        <v>Javelin_U17W</v>
      </c>
      <c r="D58" s="69" t="str">
        <f t="shared" ca="1" si="3"/>
        <v>North Devon</v>
      </c>
      <c r="E58" s="69" t="str">
        <f t="shared" ca="1" si="4"/>
        <v>Armada</v>
      </c>
      <c r="F58" s="69" t="str">
        <f t="shared" ca="1" si="5"/>
        <v>Yeovil</v>
      </c>
      <c r="G58" s="69" t="str">
        <f t="shared" ca="1" si="6"/>
        <v>Newton Abbot</v>
      </c>
      <c r="H58" s="69" t="str">
        <f t="shared" ca="1" si="7"/>
        <v>Exeter</v>
      </c>
      <c r="I58" s="69" t="str">
        <f t="shared" ca="1" si="8"/>
        <v>Taunton</v>
      </c>
      <c r="J58">
        <f t="shared" ca="1" si="14"/>
        <v>0.69074351304698101</v>
      </c>
      <c r="K58">
        <f t="shared" ca="1" si="14"/>
        <v>0.90157941662741037</v>
      </c>
      <c r="L58">
        <f t="shared" ca="1" si="14"/>
        <v>0.86669319016847612</v>
      </c>
      <c r="M58">
        <f t="shared" ca="1" si="14"/>
        <v>0.81872380755662977</v>
      </c>
      <c r="N58">
        <f t="shared" ca="1" si="14"/>
        <v>0.63257036381286635</v>
      </c>
      <c r="O58">
        <f t="shared" ca="1" si="14"/>
        <v>0.18835658952043244</v>
      </c>
      <c r="S58" t="s">
        <v>117</v>
      </c>
      <c r="T58" s="86">
        <f t="shared" si="17"/>
        <v>0</v>
      </c>
      <c r="U58" s="86">
        <f t="shared" si="18"/>
        <v>0</v>
      </c>
    </row>
    <row r="59" spans="1:21" x14ac:dyDescent="0.2">
      <c r="A59" t="s">
        <v>116</v>
      </c>
      <c r="B59" t="s">
        <v>86</v>
      </c>
      <c r="C59" t="str">
        <f t="shared" si="2"/>
        <v>Javelin_U15G</v>
      </c>
      <c r="D59" s="69" t="str">
        <f t="shared" ca="1" si="3"/>
        <v>Armada</v>
      </c>
      <c r="E59" s="69" t="str">
        <f t="shared" ca="1" si="4"/>
        <v>Newton Abbot</v>
      </c>
      <c r="F59" s="69" t="str">
        <f t="shared" ca="1" si="5"/>
        <v>North Devon</v>
      </c>
      <c r="G59" s="69" t="str">
        <f t="shared" ca="1" si="6"/>
        <v>Taunton</v>
      </c>
      <c r="H59" s="69" t="str">
        <f t="shared" ca="1" si="7"/>
        <v>Exeter</v>
      </c>
      <c r="I59" s="69" t="str">
        <f t="shared" ca="1" si="8"/>
        <v>Yeovil</v>
      </c>
      <c r="J59">
        <f t="shared" ca="1" si="14"/>
        <v>0.87767981574748033</v>
      </c>
      <c r="K59">
        <f t="shared" ca="1" si="14"/>
        <v>0.65075130155191163</v>
      </c>
      <c r="L59">
        <f t="shared" ca="1" si="14"/>
        <v>0.42594494264453941</v>
      </c>
      <c r="M59">
        <f t="shared" ca="1" si="14"/>
        <v>0.24413474155735104</v>
      </c>
      <c r="N59">
        <f t="shared" ca="1" si="14"/>
        <v>0.34361986896476338</v>
      </c>
      <c r="O59">
        <f t="shared" ca="1" si="14"/>
        <v>0.77927764350896744</v>
      </c>
      <c r="S59" t="s">
        <v>121</v>
      </c>
      <c r="T59" s="86" t="str">
        <f>AB12</f>
        <v>U15B</v>
      </c>
      <c r="U59" s="86">
        <f>AA12</f>
        <v>11.3</v>
      </c>
    </row>
    <row r="60" spans="1:21" x14ac:dyDescent="0.2">
      <c r="A60" t="s">
        <v>116</v>
      </c>
      <c r="B60" t="s">
        <v>93</v>
      </c>
      <c r="C60" t="str">
        <f t="shared" si="2"/>
        <v>Javelin_U13G</v>
      </c>
      <c r="D60" s="69" t="str">
        <f t="shared" ca="1" si="3"/>
        <v>Taunton</v>
      </c>
      <c r="E60" s="69" t="str">
        <f t="shared" ca="1" si="4"/>
        <v>Exeter</v>
      </c>
      <c r="F60" s="69" t="str">
        <f t="shared" ca="1" si="5"/>
        <v>Armada</v>
      </c>
      <c r="G60" s="69" t="str">
        <f t="shared" ca="1" si="6"/>
        <v>Newton Abbot</v>
      </c>
      <c r="H60" s="69" t="str">
        <f t="shared" ca="1" si="7"/>
        <v>North Devon</v>
      </c>
      <c r="I60" s="69" t="str">
        <f t="shared" ca="1" si="8"/>
        <v>Yeovil</v>
      </c>
      <c r="J60">
        <f t="shared" ca="1" si="14"/>
        <v>0.18157411513576638</v>
      </c>
      <c r="K60">
        <f t="shared" ca="1" si="14"/>
        <v>0.25504000019063</v>
      </c>
      <c r="L60">
        <f t="shared" ca="1" si="14"/>
        <v>0.70629471755347772</v>
      </c>
      <c r="M60">
        <f t="shared" ca="1" si="14"/>
        <v>0.43538421432810848</v>
      </c>
      <c r="N60">
        <f t="shared" ca="1" si="14"/>
        <v>0.32803678312694806</v>
      </c>
      <c r="O60">
        <f t="shared" ca="1" si="14"/>
        <v>0.683756093823783</v>
      </c>
      <c r="S60" t="s">
        <v>121</v>
      </c>
      <c r="T60" s="86" t="str">
        <f t="shared" ref="T60:T67" si="19">AB13</f>
        <v>U17M</v>
      </c>
      <c r="U60" s="86">
        <f t="shared" ref="U60:U67" si="20">AA13</f>
        <v>12.3</v>
      </c>
    </row>
    <row r="61" spans="1:21" x14ac:dyDescent="0.2">
      <c r="A61" t="s">
        <v>117</v>
      </c>
      <c r="B61" t="s">
        <v>87</v>
      </c>
      <c r="C61" t="str">
        <f t="shared" si="2"/>
        <v>Long Jump_SM</v>
      </c>
      <c r="D61" s="69" t="str">
        <f t="shared" ca="1" si="3"/>
        <v>North Devon</v>
      </c>
      <c r="E61" s="69" t="str">
        <f t="shared" ca="1" si="4"/>
        <v>Exeter</v>
      </c>
      <c r="F61" s="69" t="str">
        <f t="shared" ca="1" si="5"/>
        <v>Yeovil</v>
      </c>
      <c r="G61" s="69" t="str">
        <f t="shared" ca="1" si="6"/>
        <v>Taunton</v>
      </c>
      <c r="H61" s="69" t="str">
        <f t="shared" ca="1" si="7"/>
        <v>Armada</v>
      </c>
      <c r="I61" s="69" t="str">
        <f t="shared" ca="1" si="8"/>
        <v>Newton Abbot</v>
      </c>
      <c r="J61">
        <f t="shared" ca="1" si="14"/>
        <v>0.42964130967586467</v>
      </c>
      <c r="K61">
        <f t="shared" ca="1" si="14"/>
        <v>0.33791789275246065</v>
      </c>
      <c r="L61">
        <f t="shared" ca="1" si="14"/>
        <v>0.62361711269894093</v>
      </c>
      <c r="M61">
        <f t="shared" ca="1" si="14"/>
        <v>0.32927906563026477</v>
      </c>
      <c r="N61">
        <f t="shared" ca="1" si="14"/>
        <v>0.75112445059442567</v>
      </c>
      <c r="O61">
        <f t="shared" ca="1" si="14"/>
        <v>0.50107097564208514</v>
      </c>
      <c r="S61" t="s">
        <v>121</v>
      </c>
      <c r="T61" s="86" t="str">
        <f t="shared" si="19"/>
        <v>U17W</v>
      </c>
      <c r="U61" s="86">
        <f t="shared" si="20"/>
        <v>13.3</v>
      </c>
    </row>
    <row r="62" spans="1:21" x14ac:dyDescent="0.2">
      <c r="A62" t="s">
        <v>117</v>
      </c>
      <c r="B62" t="s">
        <v>88</v>
      </c>
      <c r="C62" t="str">
        <f t="shared" si="2"/>
        <v>Long Jump_U20M</v>
      </c>
      <c r="D62" s="69" t="str">
        <f t="shared" ca="1" si="3"/>
        <v>Taunton</v>
      </c>
      <c r="E62" s="69" t="str">
        <f t="shared" ca="1" si="4"/>
        <v>Exeter</v>
      </c>
      <c r="F62" s="69" t="str">
        <f t="shared" ca="1" si="5"/>
        <v>Yeovil</v>
      </c>
      <c r="G62" s="69" t="str">
        <f t="shared" ca="1" si="6"/>
        <v>Newton Abbot</v>
      </c>
      <c r="H62" s="69" t="str">
        <f t="shared" ca="1" si="7"/>
        <v>North Devon</v>
      </c>
      <c r="I62" s="69" t="str">
        <f t="shared" ca="1" si="8"/>
        <v>Armada</v>
      </c>
      <c r="J62">
        <f t="shared" ca="1" si="14"/>
        <v>7.48217330596882E-2</v>
      </c>
      <c r="K62">
        <f t="shared" ca="1" si="14"/>
        <v>0.23225348302163196</v>
      </c>
      <c r="L62">
        <f t="shared" ca="1" si="14"/>
        <v>0.70417692447240587</v>
      </c>
      <c r="M62">
        <f t="shared" ca="1" si="14"/>
        <v>0.62330575627078999</v>
      </c>
      <c r="N62">
        <f t="shared" ca="1" si="14"/>
        <v>0.40698829117998192</v>
      </c>
      <c r="O62">
        <f t="shared" ca="1" si="14"/>
        <v>0.70643009639619114</v>
      </c>
      <c r="S62" t="s">
        <v>121</v>
      </c>
      <c r="T62" s="86">
        <f t="shared" si="19"/>
        <v>0</v>
      </c>
      <c r="U62" s="86">
        <f t="shared" si="20"/>
        <v>0</v>
      </c>
    </row>
    <row r="63" spans="1:21" x14ac:dyDescent="0.2">
      <c r="A63" t="s">
        <v>117</v>
      </c>
      <c r="B63" t="s">
        <v>20</v>
      </c>
      <c r="C63" t="str">
        <f t="shared" si="2"/>
        <v>Long Jump_U17M</v>
      </c>
      <c r="D63" s="69" t="str">
        <f t="shared" ca="1" si="3"/>
        <v>Taunton</v>
      </c>
      <c r="E63" s="69" t="str">
        <f t="shared" ca="1" si="4"/>
        <v>Yeovil</v>
      </c>
      <c r="F63" s="69" t="str">
        <f t="shared" ca="1" si="5"/>
        <v>Newton Abbot</v>
      </c>
      <c r="G63" s="69" t="str">
        <f t="shared" ca="1" si="6"/>
        <v>Exeter</v>
      </c>
      <c r="H63" s="69" t="str">
        <f t="shared" ca="1" si="7"/>
        <v>North Devon</v>
      </c>
      <c r="I63" s="69" t="str">
        <f t="shared" ca="1" si="8"/>
        <v>Armada</v>
      </c>
      <c r="J63">
        <f t="shared" ca="1" si="14"/>
        <v>8.9928590736500724E-2</v>
      </c>
      <c r="K63">
        <f t="shared" ca="1" si="14"/>
        <v>0.70390693419519623</v>
      </c>
      <c r="L63">
        <f t="shared" ca="1" si="14"/>
        <v>0.70026694388901223</v>
      </c>
      <c r="M63">
        <f t="shared" ca="1" si="14"/>
        <v>0.27841108999428921</v>
      </c>
      <c r="N63">
        <f t="shared" ca="1" si="14"/>
        <v>0.55953085815496451</v>
      </c>
      <c r="O63">
        <f t="shared" ca="1" si="14"/>
        <v>0.91223903079122426</v>
      </c>
      <c r="S63" t="s">
        <v>121</v>
      </c>
      <c r="T63" s="86" t="str">
        <f t="shared" si="19"/>
        <v>SW</v>
      </c>
      <c r="U63" s="86">
        <f t="shared" si="20"/>
        <v>14.3</v>
      </c>
    </row>
    <row r="64" spans="1:21" x14ac:dyDescent="0.2">
      <c r="A64" t="s">
        <v>117</v>
      </c>
      <c r="B64" t="s">
        <v>89</v>
      </c>
      <c r="C64" t="str">
        <f t="shared" si="2"/>
        <v>Long Jump_U15B</v>
      </c>
      <c r="D64" s="69" t="str">
        <f t="shared" ca="1" si="3"/>
        <v>Armada</v>
      </c>
      <c r="E64" s="69" t="str">
        <f t="shared" ca="1" si="4"/>
        <v>North Devon</v>
      </c>
      <c r="F64" s="69" t="str">
        <f t="shared" ca="1" si="5"/>
        <v>Newton Abbot</v>
      </c>
      <c r="G64" s="69" t="str">
        <f t="shared" ca="1" si="6"/>
        <v>Taunton</v>
      </c>
      <c r="H64" s="69" t="str">
        <f t="shared" ca="1" si="7"/>
        <v>Yeovil</v>
      </c>
      <c r="I64" s="69" t="str">
        <f t="shared" ca="1" si="8"/>
        <v>Exeter</v>
      </c>
      <c r="J64">
        <f t="shared" ca="1" si="14"/>
        <v>0.73794900010643794</v>
      </c>
      <c r="K64">
        <f t="shared" ca="1" si="14"/>
        <v>0.23308986266438636</v>
      </c>
      <c r="L64">
        <f t="shared" ca="1" si="14"/>
        <v>0.27437844312901249</v>
      </c>
      <c r="M64">
        <f t="shared" ca="1" si="14"/>
        <v>5.8574732454784284E-2</v>
      </c>
      <c r="N64">
        <f t="shared" ca="1" si="14"/>
        <v>0.49991046402976536</v>
      </c>
      <c r="O64">
        <f t="shared" ca="1" si="14"/>
        <v>7.3972910663147595E-2</v>
      </c>
      <c r="S64" t="s">
        <v>121</v>
      </c>
      <c r="T64" s="86">
        <f t="shared" si="19"/>
        <v>0</v>
      </c>
      <c r="U64" s="86">
        <f t="shared" si="20"/>
        <v>0</v>
      </c>
    </row>
    <row r="65" spans="1:22" x14ac:dyDescent="0.2">
      <c r="A65" t="s">
        <v>117</v>
      </c>
      <c r="B65" t="s">
        <v>52</v>
      </c>
      <c r="C65" t="str">
        <f t="shared" si="2"/>
        <v>Long Jump_U13B</v>
      </c>
      <c r="D65" s="69" t="str">
        <f t="shared" ca="1" si="3"/>
        <v>North Devon</v>
      </c>
      <c r="E65" s="69" t="str">
        <f t="shared" ca="1" si="4"/>
        <v>Exeter</v>
      </c>
      <c r="F65" s="69" t="str">
        <f t="shared" ca="1" si="5"/>
        <v>Taunton</v>
      </c>
      <c r="G65" s="69" t="str">
        <f t="shared" ca="1" si="6"/>
        <v>Yeovil</v>
      </c>
      <c r="H65" s="69" t="str">
        <f t="shared" ca="1" si="7"/>
        <v>Armada</v>
      </c>
      <c r="I65" s="69" t="str">
        <f t="shared" ca="1" si="8"/>
        <v>Newton Abbot</v>
      </c>
      <c r="J65">
        <f t="shared" ca="1" si="14"/>
        <v>0.52308478242297507</v>
      </c>
      <c r="K65">
        <f t="shared" ca="1" si="14"/>
        <v>0.32394858465257326</v>
      </c>
      <c r="L65">
        <f t="shared" ca="1" si="14"/>
        <v>7.7379248119749833E-2</v>
      </c>
      <c r="M65">
        <f t="shared" ca="1" si="14"/>
        <v>0.79524756960881327</v>
      </c>
      <c r="N65">
        <f t="shared" ca="1" si="14"/>
        <v>0.89596203690605614</v>
      </c>
      <c r="O65">
        <f t="shared" ca="1" si="14"/>
        <v>0.77967453656118235</v>
      </c>
      <c r="S65" t="s">
        <v>121</v>
      </c>
      <c r="T65" s="86" t="str">
        <f t="shared" si="19"/>
        <v>U20M</v>
      </c>
      <c r="U65" s="86">
        <f t="shared" si="20"/>
        <v>15.3</v>
      </c>
    </row>
    <row r="66" spans="1:22" x14ac:dyDescent="0.2">
      <c r="A66" t="s">
        <v>117</v>
      </c>
      <c r="B66" t="s">
        <v>85</v>
      </c>
      <c r="C66" t="str">
        <f t="shared" si="2"/>
        <v>Long Jump_SW</v>
      </c>
      <c r="D66" s="69" t="str">
        <f t="shared" ca="1" si="3"/>
        <v>Taunton</v>
      </c>
      <c r="E66" s="69" t="str">
        <f t="shared" ca="1" si="4"/>
        <v>Newton Abbot</v>
      </c>
      <c r="F66" s="69" t="str">
        <f t="shared" ca="1" si="5"/>
        <v>Armada</v>
      </c>
      <c r="G66" s="69" t="str">
        <f t="shared" ca="1" si="6"/>
        <v>Yeovil</v>
      </c>
      <c r="H66" s="69" t="str">
        <f t="shared" ca="1" si="7"/>
        <v>North Devon</v>
      </c>
      <c r="I66" s="69" t="str">
        <f t="shared" ca="1" si="8"/>
        <v>Exeter</v>
      </c>
      <c r="J66">
        <f t="shared" ca="1" si="14"/>
        <v>0.2701224612659705</v>
      </c>
      <c r="K66">
        <f t="shared" ca="1" si="14"/>
        <v>0.65350907595672514</v>
      </c>
      <c r="L66">
        <f t="shared" ca="1" si="14"/>
        <v>0.84750467434126908</v>
      </c>
      <c r="M66">
        <f t="shared" ca="1" si="14"/>
        <v>0.83353212275714261</v>
      </c>
      <c r="N66">
        <f t="shared" ca="1" si="14"/>
        <v>0.54272519377453499</v>
      </c>
      <c r="O66">
        <f t="shared" ca="1" si="14"/>
        <v>0.4839072664692623</v>
      </c>
      <c r="S66" t="s">
        <v>121</v>
      </c>
      <c r="T66" s="86" t="str">
        <f t="shared" si="19"/>
        <v>SM</v>
      </c>
      <c r="U66" s="86">
        <f t="shared" si="20"/>
        <v>16.3</v>
      </c>
    </row>
    <row r="67" spans="1:22" x14ac:dyDescent="0.2">
      <c r="A67" t="s">
        <v>117</v>
      </c>
      <c r="B67" t="s">
        <v>91</v>
      </c>
      <c r="C67" t="str">
        <f t="shared" si="2"/>
        <v>Long Jump_U17W</v>
      </c>
      <c r="D67" s="69" t="str">
        <f t="shared" ca="1" si="3"/>
        <v>North Devon</v>
      </c>
      <c r="E67" s="69" t="str">
        <f t="shared" ca="1" si="4"/>
        <v>Newton Abbot</v>
      </c>
      <c r="F67" s="69" t="str">
        <f t="shared" ca="1" si="5"/>
        <v>Yeovil</v>
      </c>
      <c r="G67" s="69" t="str">
        <f t="shared" ca="1" si="6"/>
        <v>Taunton</v>
      </c>
      <c r="H67" s="69" t="str">
        <f t="shared" ca="1" si="7"/>
        <v>Exeter</v>
      </c>
      <c r="I67" s="69" t="str">
        <f t="shared" ca="1" si="8"/>
        <v>Armada</v>
      </c>
      <c r="J67">
        <f t="shared" ca="1" si="14"/>
        <v>0.75338514361281261</v>
      </c>
      <c r="K67">
        <f t="shared" ca="1" si="14"/>
        <v>0.83755875405291547</v>
      </c>
      <c r="L67">
        <f t="shared" ca="1" si="14"/>
        <v>0.85789145290768787</v>
      </c>
      <c r="M67">
        <f t="shared" ca="1" si="14"/>
        <v>0.49092546588780961</v>
      </c>
      <c r="N67">
        <f t="shared" ca="1" si="14"/>
        <v>0.53869470899393068</v>
      </c>
      <c r="O67">
        <f t="shared" ca="1" si="14"/>
        <v>0.94934988986524915</v>
      </c>
      <c r="S67" t="s">
        <v>121</v>
      </c>
      <c r="T67" s="86">
        <f t="shared" si="19"/>
        <v>0</v>
      </c>
      <c r="U67" s="86">
        <f t="shared" si="20"/>
        <v>0</v>
      </c>
    </row>
    <row r="68" spans="1:22" x14ac:dyDescent="0.2">
      <c r="A68" t="s">
        <v>117</v>
      </c>
      <c r="B68" t="s">
        <v>86</v>
      </c>
      <c r="C68" t="str">
        <f t="shared" si="2"/>
        <v>Long Jump_U15G</v>
      </c>
      <c r="D68" s="69" t="str">
        <f t="shared" ca="1" si="3"/>
        <v>Taunton</v>
      </c>
      <c r="E68" s="69" t="str">
        <f t="shared" ca="1" si="4"/>
        <v>North Devon</v>
      </c>
      <c r="F68" s="69" t="str">
        <f t="shared" ca="1" si="5"/>
        <v>Newton Abbot</v>
      </c>
      <c r="G68" s="69" t="str">
        <f t="shared" ca="1" si="6"/>
        <v>Armada</v>
      </c>
      <c r="H68" s="69" t="str">
        <f t="shared" ca="1" si="7"/>
        <v>Exeter</v>
      </c>
      <c r="I68" s="69" t="str">
        <f t="shared" ca="1" si="8"/>
        <v>Yeovil</v>
      </c>
      <c r="J68">
        <f t="shared" ca="1" si="14"/>
        <v>1.387801495076546E-2</v>
      </c>
      <c r="K68">
        <f t="shared" ca="1" si="14"/>
        <v>0.79224792401532707</v>
      </c>
      <c r="L68">
        <f t="shared" ca="1" si="14"/>
        <v>0.88979299766174558</v>
      </c>
      <c r="M68">
        <f t="shared" ca="1" si="14"/>
        <v>0.98673944000213454</v>
      </c>
      <c r="N68">
        <f t="shared" ca="1" si="14"/>
        <v>0.22735279671762187</v>
      </c>
      <c r="O68">
        <f t="shared" ca="1" si="14"/>
        <v>0.90240154175503262</v>
      </c>
      <c r="S68" t="s">
        <v>118</v>
      </c>
      <c r="T68" s="86" t="s">
        <v>20</v>
      </c>
      <c r="U68" s="86">
        <f>AC12</f>
        <v>11.3</v>
      </c>
      <c r="V68">
        <v>1.2</v>
      </c>
    </row>
    <row r="69" spans="1:22" x14ac:dyDescent="0.2">
      <c r="A69" t="s">
        <v>117</v>
      </c>
      <c r="B69" t="s">
        <v>93</v>
      </c>
      <c r="C69" t="str">
        <f t="shared" ref="C69:C100" si="21">A69&amp;"_"&amp;B69</f>
        <v>Long Jump_U13G</v>
      </c>
      <c r="D69" s="69" t="str">
        <f t="shared" ref="D69:D100" ca="1" si="22">VLOOKUP(RANK(J69,$J69:$O69),$V$2:$W$7,2)</f>
        <v>Armada</v>
      </c>
      <c r="E69" s="69" t="str">
        <f t="shared" ref="E69:E100" ca="1" si="23">VLOOKUP(RANK(K69,$J69:$O69),$V$2:$W$7,2)</f>
        <v>Taunton</v>
      </c>
      <c r="F69" s="69" t="str">
        <f t="shared" ref="F69:F100" ca="1" si="24">VLOOKUP(RANK(L69,$J69:$O69),$V$2:$W$7,2)</f>
        <v>Yeovil</v>
      </c>
      <c r="G69" s="69" t="str">
        <f t="shared" ref="G69:G100" ca="1" si="25">VLOOKUP(RANK(M69,$J69:$O69),$V$2:$W$7,2)</f>
        <v>North Devon</v>
      </c>
      <c r="H69" s="69" t="str">
        <f t="shared" ref="H69:H100" ca="1" si="26">VLOOKUP(RANK(N69,$J69:$O69),$V$2:$W$7,2)</f>
        <v>Newton Abbot</v>
      </c>
      <c r="I69" s="69" t="str">
        <f t="shared" ref="I69:I100" ca="1" si="27">VLOOKUP(RANK(O69,$J69:$O69),$V$2:$W$7,2)</f>
        <v>Exeter</v>
      </c>
      <c r="J69">
        <f t="shared" ref="J69:O100" ca="1" si="28">RAND()</f>
        <v>0.98097394584341502</v>
      </c>
      <c r="K69">
        <f t="shared" ca="1" si="28"/>
        <v>0.14635774592819106</v>
      </c>
      <c r="L69">
        <f t="shared" ca="1" si="28"/>
        <v>0.95927411562455644</v>
      </c>
      <c r="M69">
        <f t="shared" ca="1" si="28"/>
        <v>0.74461290158740723</v>
      </c>
      <c r="N69">
        <f t="shared" ca="1" si="28"/>
        <v>0.89891172581322387</v>
      </c>
      <c r="O69">
        <f t="shared" ca="1" si="28"/>
        <v>0.70924254916684648</v>
      </c>
      <c r="S69" t="s">
        <v>118</v>
      </c>
      <c r="T69" s="86" t="s">
        <v>91</v>
      </c>
      <c r="U69" s="86">
        <f>U68</f>
        <v>11.3</v>
      </c>
      <c r="V69">
        <v>1.1000000000000001</v>
      </c>
    </row>
    <row r="70" spans="1:22" x14ac:dyDescent="0.2">
      <c r="A70" t="s">
        <v>118</v>
      </c>
      <c r="B70" t="s">
        <v>87</v>
      </c>
      <c r="C70" t="str">
        <f t="shared" si="21"/>
        <v>High Jump_SM</v>
      </c>
      <c r="D70" s="69" t="str">
        <f t="shared" ca="1" si="22"/>
        <v>North Devon</v>
      </c>
      <c r="E70" s="69" t="str">
        <f t="shared" ca="1" si="23"/>
        <v>Yeovil</v>
      </c>
      <c r="F70" s="69" t="str">
        <f t="shared" ca="1" si="24"/>
        <v>Taunton</v>
      </c>
      <c r="G70" s="69" t="str">
        <f t="shared" ca="1" si="25"/>
        <v>Armada</v>
      </c>
      <c r="H70" s="69" t="str">
        <f t="shared" ca="1" si="26"/>
        <v>Newton Abbot</v>
      </c>
      <c r="I70" s="69" t="str">
        <f t="shared" ca="1" si="27"/>
        <v>Exeter</v>
      </c>
      <c r="J70">
        <f t="shared" ca="1" si="28"/>
        <v>0.40345309701077081</v>
      </c>
      <c r="K70">
        <f t="shared" ca="1" si="28"/>
        <v>0.78325000569324399</v>
      </c>
      <c r="L70">
        <f t="shared" ca="1" si="28"/>
        <v>7.2973166124720268E-2</v>
      </c>
      <c r="M70">
        <f t="shared" ca="1" si="28"/>
        <v>0.95564096104355334</v>
      </c>
      <c r="N70">
        <f t="shared" ca="1" si="28"/>
        <v>0.53135436358970778</v>
      </c>
      <c r="O70">
        <f t="shared" ca="1" si="28"/>
        <v>8.8272462214244563E-2</v>
      </c>
      <c r="S70" t="s">
        <v>118</v>
      </c>
      <c r="T70" t="s">
        <v>52</v>
      </c>
      <c r="U70" s="86">
        <f>AC13</f>
        <v>12.45</v>
      </c>
      <c r="V70">
        <v>1</v>
      </c>
    </row>
    <row r="71" spans="1:22" x14ac:dyDescent="0.2">
      <c r="A71" t="s">
        <v>118</v>
      </c>
      <c r="B71" t="s">
        <v>88</v>
      </c>
      <c r="C71" t="str">
        <f t="shared" si="21"/>
        <v>High Jump_U20M</v>
      </c>
      <c r="D71" s="69" t="str">
        <f t="shared" ca="1" si="22"/>
        <v>Armada</v>
      </c>
      <c r="E71" s="69" t="str">
        <f t="shared" ca="1" si="23"/>
        <v>Taunton</v>
      </c>
      <c r="F71" s="69" t="str">
        <f t="shared" ca="1" si="24"/>
        <v>Newton Abbot</v>
      </c>
      <c r="G71" s="69" t="str">
        <f t="shared" ca="1" si="25"/>
        <v>Exeter</v>
      </c>
      <c r="H71" s="69" t="str">
        <f t="shared" ca="1" si="26"/>
        <v>North Devon</v>
      </c>
      <c r="I71" s="69" t="str">
        <f t="shared" ca="1" si="27"/>
        <v>Yeovil</v>
      </c>
      <c r="J71">
        <f t="shared" ca="1" si="28"/>
        <v>0.83220844275832939</v>
      </c>
      <c r="K71">
        <f t="shared" ca="1" si="28"/>
        <v>5.5471743368064597E-2</v>
      </c>
      <c r="L71">
        <f t="shared" ca="1" si="28"/>
        <v>0.52188235576467923</v>
      </c>
      <c r="M71">
        <f t="shared" ca="1" si="28"/>
        <v>0.12005071331117312</v>
      </c>
      <c r="N71">
        <f t="shared" ca="1" si="28"/>
        <v>0.16785616291859551</v>
      </c>
      <c r="O71">
        <f t="shared" ca="1" si="28"/>
        <v>0.72267069193313072</v>
      </c>
      <c r="S71" t="s">
        <v>118</v>
      </c>
      <c r="T71" s="86" t="s">
        <v>93</v>
      </c>
      <c r="U71" s="86">
        <f>U70</f>
        <v>12.45</v>
      </c>
      <c r="V71">
        <v>1</v>
      </c>
    </row>
    <row r="72" spans="1:22" x14ac:dyDescent="0.2">
      <c r="A72" t="s">
        <v>118</v>
      </c>
      <c r="B72" t="s">
        <v>20</v>
      </c>
      <c r="C72" t="str">
        <f t="shared" si="21"/>
        <v>High Jump_U17M</v>
      </c>
      <c r="D72" s="69" t="str">
        <f t="shared" ca="1" si="22"/>
        <v>Armada</v>
      </c>
      <c r="E72" s="69" t="str">
        <f t="shared" ca="1" si="23"/>
        <v>North Devon</v>
      </c>
      <c r="F72" s="69" t="str">
        <f t="shared" ca="1" si="24"/>
        <v>Exeter</v>
      </c>
      <c r="G72" s="69" t="str">
        <f t="shared" ca="1" si="25"/>
        <v>Yeovil</v>
      </c>
      <c r="H72" s="69" t="str">
        <f t="shared" ca="1" si="26"/>
        <v>Newton Abbot</v>
      </c>
      <c r="I72" s="69" t="str">
        <f t="shared" ca="1" si="27"/>
        <v>Taunton</v>
      </c>
      <c r="J72">
        <f t="shared" ca="1" si="28"/>
        <v>0.99133348861931458</v>
      </c>
      <c r="K72">
        <f t="shared" ca="1" si="28"/>
        <v>0.607617578856536</v>
      </c>
      <c r="L72">
        <f t="shared" ca="1" si="28"/>
        <v>0.50310183185851598</v>
      </c>
      <c r="M72">
        <f t="shared" ca="1" si="28"/>
        <v>0.91485451426366693</v>
      </c>
      <c r="N72">
        <f t="shared" ca="1" si="28"/>
        <v>0.66035259825472981</v>
      </c>
      <c r="O72">
        <f t="shared" ca="1" si="28"/>
        <v>0.22083849047936799</v>
      </c>
      <c r="S72" t="s">
        <v>118</v>
      </c>
      <c r="T72" s="86" t="s">
        <v>89</v>
      </c>
      <c r="U72" s="86">
        <f>AC15</f>
        <v>14</v>
      </c>
      <c r="V72">
        <v>1.1000000000000001</v>
      </c>
    </row>
    <row r="73" spans="1:22" x14ac:dyDescent="0.2">
      <c r="A73" t="s">
        <v>118</v>
      </c>
      <c r="B73" t="s">
        <v>89</v>
      </c>
      <c r="C73" t="str">
        <f t="shared" si="21"/>
        <v>High Jump_U15B</v>
      </c>
      <c r="D73" s="69" t="str">
        <f t="shared" ca="1" si="22"/>
        <v>Armada</v>
      </c>
      <c r="E73" s="69" t="str">
        <f t="shared" ca="1" si="23"/>
        <v>Taunton</v>
      </c>
      <c r="F73" s="69" t="str">
        <f t="shared" ca="1" si="24"/>
        <v>Yeovil</v>
      </c>
      <c r="G73" s="69" t="str">
        <f t="shared" ca="1" si="25"/>
        <v>Exeter</v>
      </c>
      <c r="H73" s="69" t="str">
        <f t="shared" ca="1" si="26"/>
        <v>North Devon</v>
      </c>
      <c r="I73" s="69" t="str">
        <f t="shared" ca="1" si="27"/>
        <v>Newton Abbot</v>
      </c>
      <c r="J73">
        <f t="shared" ca="1" si="28"/>
        <v>0.75962161357994484</v>
      </c>
      <c r="K73">
        <f t="shared" ca="1" si="28"/>
        <v>0.20829485077719589</v>
      </c>
      <c r="L73">
        <f t="shared" ca="1" si="28"/>
        <v>0.66823807365073962</v>
      </c>
      <c r="M73">
        <f t="shared" ca="1" si="28"/>
        <v>0.28703936683565501</v>
      </c>
      <c r="N73">
        <f t="shared" ca="1" si="28"/>
        <v>0.50740947266231406</v>
      </c>
      <c r="O73">
        <f t="shared" ca="1" si="28"/>
        <v>0.58581199634723002</v>
      </c>
      <c r="S73" t="s">
        <v>118</v>
      </c>
      <c r="T73" s="86" t="s">
        <v>86</v>
      </c>
      <c r="U73" s="86">
        <f>U72</f>
        <v>14</v>
      </c>
      <c r="V73">
        <v>1.05</v>
      </c>
    </row>
    <row r="74" spans="1:22" x14ac:dyDescent="0.2">
      <c r="A74" t="s">
        <v>118</v>
      </c>
      <c r="B74" t="s">
        <v>52</v>
      </c>
      <c r="C74" t="str">
        <f t="shared" si="21"/>
        <v>High Jump_U13B</v>
      </c>
      <c r="D74" s="69" t="str">
        <f t="shared" ca="1" si="22"/>
        <v>Newton Abbot</v>
      </c>
      <c r="E74" s="69" t="str">
        <f t="shared" ca="1" si="23"/>
        <v>Yeovil</v>
      </c>
      <c r="F74" s="69" t="str">
        <f t="shared" ca="1" si="24"/>
        <v>Exeter</v>
      </c>
      <c r="G74" s="69" t="str">
        <f t="shared" ca="1" si="25"/>
        <v>Armada</v>
      </c>
      <c r="H74" s="69" t="str">
        <f t="shared" ca="1" si="26"/>
        <v>Taunton</v>
      </c>
      <c r="I74" s="69" t="str">
        <f t="shared" ca="1" si="27"/>
        <v>North Devon</v>
      </c>
      <c r="J74">
        <f t="shared" ca="1" si="28"/>
        <v>0.40247313437802146</v>
      </c>
      <c r="K74">
        <f t="shared" ca="1" si="28"/>
        <v>0.46050968025390338</v>
      </c>
      <c r="L74">
        <f t="shared" ca="1" si="28"/>
        <v>0.26947102239561183</v>
      </c>
      <c r="M74">
        <f t="shared" ca="1" si="28"/>
        <v>0.5128865741428249</v>
      </c>
      <c r="N74">
        <f t="shared" ca="1" si="28"/>
        <v>7.2292423369645697E-2</v>
      </c>
      <c r="O74">
        <f t="shared" ca="1" si="28"/>
        <v>0.27133821052656037</v>
      </c>
      <c r="S74" t="s">
        <v>118</v>
      </c>
      <c r="T74" s="86" t="s">
        <v>88</v>
      </c>
      <c r="U74" s="86">
        <f>AC17</f>
        <v>15.15</v>
      </c>
      <c r="V74">
        <v>1.3</v>
      </c>
    </row>
    <row r="75" spans="1:22" x14ac:dyDescent="0.2">
      <c r="A75" t="s">
        <v>118</v>
      </c>
      <c r="B75" t="s">
        <v>85</v>
      </c>
      <c r="C75" t="str">
        <f t="shared" si="21"/>
        <v>High Jump_SW</v>
      </c>
      <c r="D75" s="69" t="str">
        <f t="shared" ca="1" si="22"/>
        <v>North Devon</v>
      </c>
      <c r="E75" s="69" t="str">
        <f t="shared" ca="1" si="23"/>
        <v>Exeter</v>
      </c>
      <c r="F75" s="69" t="str">
        <f t="shared" ca="1" si="24"/>
        <v>Newton Abbot</v>
      </c>
      <c r="G75" s="69" t="str">
        <f t="shared" ca="1" si="25"/>
        <v>Yeovil</v>
      </c>
      <c r="H75" s="69" t="str">
        <f t="shared" ca="1" si="26"/>
        <v>Armada</v>
      </c>
      <c r="I75" s="69" t="str">
        <f t="shared" ca="1" si="27"/>
        <v>Taunton</v>
      </c>
      <c r="J75">
        <f t="shared" ca="1" si="28"/>
        <v>0.76426999403191165</v>
      </c>
      <c r="K75">
        <f t="shared" ca="1" si="28"/>
        <v>0.33379082280997929</v>
      </c>
      <c r="L75">
        <f t="shared" ca="1" si="28"/>
        <v>0.87437465909045153</v>
      </c>
      <c r="M75">
        <f t="shared" ca="1" si="28"/>
        <v>0.95426989575855781</v>
      </c>
      <c r="N75">
        <f t="shared" ca="1" si="28"/>
        <v>0.96250878603293999</v>
      </c>
      <c r="O75">
        <f t="shared" ca="1" si="28"/>
        <v>0.18769544090075829</v>
      </c>
      <c r="S75" t="s">
        <v>118</v>
      </c>
      <c r="T75" s="86" t="s">
        <v>87</v>
      </c>
      <c r="U75" s="86">
        <f>U74</f>
        <v>15.15</v>
      </c>
      <c r="V75">
        <v>1.3</v>
      </c>
    </row>
    <row r="76" spans="1:22" x14ac:dyDescent="0.2">
      <c r="A76" t="s">
        <v>118</v>
      </c>
      <c r="B76" t="s">
        <v>91</v>
      </c>
      <c r="C76" t="str">
        <f t="shared" si="21"/>
        <v>High Jump_U17W</v>
      </c>
      <c r="D76" s="69" t="str">
        <f t="shared" ca="1" si="22"/>
        <v>Yeovil</v>
      </c>
      <c r="E76" s="69" t="str">
        <f t="shared" ca="1" si="23"/>
        <v>Armada</v>
      </c>
      <c r="F76" s="69" t="str">
        <f t="shared" ca="1" si="24"/>
        <v>Newton Abbot</v>
      </c>
      <c r="G76" s="69" t="str">
        <f t="shared" ca="1" si="25"/>
        <v>Taunton</v>
      </c>
      <c r="H76" s="69" t="str">
        <f t="shared" ca="1" si="26"/>
        <v>North Devon</v>
      </c>
      <c r="I76" s="69" t="str">
        <f t="shared" ca="1" si="27"/>
        <v>Exeter</v>
      </c>
      <c r="J76">
        <f t="shared" ca="1" si="28"/>
        <v>0.79815803102488425</v>
      </c>
      <c r="K76">
        <f t="shared" ca="1" si="28"/>
        <v>0.98105171927539503</v>
      </c>
      <c r="L76">
        <f t="shared" ca="1" si="28"/>
        <v>0.71686979472653312</v>
      </c>
      <c r="M76">
        <f t="shared" ca="1" si="28"/>
        <v>4.4100440354409742E-2</v>
      </c>
      <c r="N76">
        <f t="shared" ca="1" si="28"/>
        <v>0.60192834210104529</v>
      </c>
      <c r="O76">
        <f t="shared" ca="1" si="28"/>
        <v>0.12495525673870633</v>
      </c>
      <c r="S76" t="s">
        <v>118</v>
      </c>
      <c r="T76" s="86" t="s">
        <v>85</v>
      </c>
      <c r="U76" s="86">
        <f>AC19</f>
        <v>16.3</v>
      </c>
      <c r="V76">
        <v>1.2</v>
      </c>
    </row>
    <row r="77" spans="1:22" x14ac:dyDescent="0.2">
      <c r="A77" t="s">
        <v>118</v>
      </c>
      <c r="B77" t="s">
        <v>86</v>
      </c>
      <c r="C77" t="str">
        <f t="shared" si="21"/>
        <v>High Jump_U15G</v>
      </c>
      <c r="D77" s="69" t="str">
        <f t="shared" ca="1" si="22"/>
        <v>Exeter</v>
      </c>
      <c r="E77" s="69" t="str">
        <f t="shared" ca="1" si="23"/>
        <v>Yeovil</v>
      </c>
      <c r="F77" s="69" t="str">
        <f t="shared" ca="1" si="24"/>
        <v>Taunton</v>
      </c>
      <c r="G77" s="69" t="str">
        <f t="shared" ca="1" si="25"/>
        <v>Newton Abbot</v>
      </c>
      <c r="H77" s="69" t="str">
        <f t="shared" ca="1" si="26"/>
        <v>Armada</v>
      </c>
      <c r="I77" s="69" t="str">
        <f t="shared" ca="1" si="27"/>
        <v>North Devon</v>
      </c>
      <c r="J77">
        <f t="shared" ca="1" si="28"/>
        <v>0.11142315693187199</v>
      </c>
      <c r="K77">
        <f t="shared" ca="1" si="28"/>
        <v>0.59483179566238809</v>
      </c>
      <c r="L77">
        <f t="shared" ca="1" si="28"/>
        <v>7.0324763084711805E-2</v>
      </c>
      <c r="M77">
        <f t="shared" ca="1" si="28"/>
        <v>0.44862686033906596</v>
      </c>
      <c r="N77">
        <f t="shared" ca="1" si="28"/>
        <v>0.64570449609405645</v>
      </c>
      <c r="O77">
        <f t="shared" ca="1" si="28"/>
        <v>0.43553608917216424</v>
      </c>
    </row>
    <row r="78" spans="1:22" x14ac:dyDescent="0.2">
      <c r="A78" t="s">
        <v>118</v>
      </c>
      <c r="B78" t="s">
        <v>93</v>
      </c>
      <c r="C78" t="str">
        <f t="shared" si="21"/>
        <v>High Jump_U13G</v>
      </c>
      <c r="D78" s="69" t="str">
        <f t="shared" ca="1" si="22"/>
        <v>Armada</v>
      </c>
      <c r="E78" s="69" t="str">
        <f t="shared" ca="1" si="23"/>
        <v>Taunton</v>
      </c>
      <c r="F78" s="69" t="str">
        <f t="shared" ca="1" si="24"/>
        <v>Yeovil</v>
      </c>
      <c r="G78" s="69" t="str">
        <f t="shared" ca="1" si="25"/>
        <v>North Devon</v>
      </c>
      <c r="H78" s="69" t="str">
        <f t="shared" ca="1" si="26"/>
        <v>Newton Abbot</v>
      </c>
      <c r="I78" s="69" t="str">
        <f t="shared" ca="1" si="27"/>
        <v>Exeter</v>
      </c>
      <c r="J78">
        <f t="shared" ca="1" si="28"/>
        <v>0.94453690179666305</v>
      </c>
      <c r="K78">
        <f t="shared" ca="1" si="28"/>
        <v>0.13527344433655297</v>
      </c>
      <c r="L78">
        <f t="shared" ca="1" si="28"/>
        <v>0.93245837349294336</v>
      </c>
      <c r="M78">
        <f t="shared" ca="1" si="28"/>
        <v>0.77671953278100758</v>
      </c>
      <c r="N78">
        <f t="shared" ca="1" si="28"/>
        <v>0.8656056864503594</v>
      </c>
      <c r="O78">
        <f t="shared" ca="1" si="28"/>
        <v>0.63820686053188269</v>
      </c>
    </row>
    <row r="79" spans="1:22" x14ac:dyDescent="0.2">
      <c r="A79" t="s">
        <v>119</v>
      </c>
      <c r="B79" t="s">
        <v>87</v>
      </c>
      <c r="C79" t="str">
        <f t="shared" si="21"/>
        <v>Shot_SM</v>
      </c>
      <c r="D79" s="69" t="str">
        <f t="shared" ca="1" si="22"/>
        <v>Exeter</v>
      </c>
      <c r="E79" s="69" t="str">
        <f t="shared" ca="1" si="23"/>
        <v>Armada</v>
      </c>
      <c r="F79" s="69" t="str">
        <f t="shared" ca="1" si="24"/>
        <v>Yeovil</v>
      </c>
      <c r="G79" s="69" t="str">
        <f t="shared" ca="1" si="25"/>
        <v>Taunton</v>
      </c>
      <c r="H79" s="69" t="str">
        <f t="shared" ca="1" si="26"/>
        <v>North Devon</v>
      </c>
      <c r="I79" s="69" t="str">
        <f t="shared" ca="1" si="27"/>
        <v>Newton Abbot</v>
      </c>
      <c r="J79">
        <f t="shared" ca="1" si="28"/>
        <v>0.21247568288505769</v>
      </c>
      <c r="K79">
        <f t="shared" ca="1" si="28"/>
        <v>0.81683557057152445</v>
      </c>
      <c r="L79">
        <f t="shared" ca="1" si="28"/>
        <v>0.43685249549566207</v>
      </c>
      <c r="M79">
        <f t="shared" ca="1" si="28"/>
        <v>4.2840538398368877E-2</v>
      </c>
      <c r="N79">
        <f t="shared" ca="1" si="28"/>
        <v>0.23158802561440273</v>
      </c>
      <c r="O79">
        <f t="shared" ca="1" si="28"/>
        <v>0.41303651769314587</v>
      </c>
    </row>
    <row r="80" spans="1:22" x14ac:dyDescent="0.2">
      <c r="A80" t="s">
        <v>119</v>
      </c>
      <c r="B80" t="s">
        <v>88</v>
      </c>
      <c r="C80" t="str">
        <f t="shared" si="21"/>
        <v>Shot_U20M</v>
      </c>
      <c r="D80" s="69" t="str">
        <f t="shared" ca="1" si="22"/>
        <v>Armada</v>
      </c>
      <c r="E80" s="69" t="str">
        <f t="shared" ca="1" si="23"/>
        <v>Newton Abbot</v>
      </c>
      <c r="F80" s="69" t="str">
        <f t="shared" ca="1" si="24"/>
        <v>North Devon</v>
      </c>
      <c r="G80" s="69" t="str">
        <f t="shared" ca="1" si="25"/>
        <v>Exeter</v>
      </c>
      <c r="H80" s="69" t="str">
        <f t="shared" ca="1" si="26"/>
        <v>Taunton</v>
      </c>
      <c r="I80" s="69" t="str">
        <f t="shared" ca="1" si="27"/>
        <v>Yeovil</v>
      </c>
      <c r="J80">
        <f t="shared" ca="1" si="28"/>
        <v>0.94819448949646368</v>
      </c>
      <c r="K80">
        <f t="shared" ca="1" si="28"/>
        <v>0.61482879346046582</v>
      </c>
      <c r="L80">
        <f t="shared" ca="1" si="28"/>
        <v>0.59917308780315082</v>
      </c>
      <c r="M80">
        <f t="shared" ca="1" si="28"/>
        <v>0.33902671902867598</v>
      </c>
      <c r="N80">
        <f t="shared" ca="1" si="28"/>
        <v>0.22607590268271427</v>
      </c>
      <c r="O80">
        <f t="shared" ca="1" si="28"/>
        <v>0.7260300023317543</v>
      </c>
    </row>
    <row r="81" spans="1:15" x14ac:dyDescent="0.2">
      <c r="A81" t="s">
        <v>119</v>
      </c>
      <c r="B81" t="s">
        <v>20</v>
      </c>
      <c r="C81" t="str">
        <f t="shared" si="21"/>
        <v>Shot_U17M</v>
      </c>
      <c r="D81" s="69" t="str">
        <f t="shared" ca="1" si="22"/>
        <v>Armada</v>
      </c>
      <c r="E81" s="69" t="str">
        <f t="shared" ca="1" si="23"/>
        <v>North Devon</v>
      </c>
      <c r="F81" s="69" t="str">
        <f t="shared" ca="1" si="24"/>
        <v>Exeter</v>
      </c>
      <c r="G81" s="69" t="str">
        <f t="shared" ca="1" si="25"/>
        <v>Yeovil</v>
      </c>
      <c r="H81" s="69" t="str">
        <f t="shared" ca="1" si="26"/>
        <v>Taunton</v>
      </c>
      <c r="I81" s="69" t="str">
        <f t="shared" ca="1" si="27"/>
        <v>Newton Abbot</v>
      </c>
      <c r="J81">
        <f t="shared" ca="1" si="28"/>
        <v>0.76670649889652698</v>
      </c>
      <c r="K81">
        <f t="shared" ca="1" si="28"/>
        <v>0.28585346598562855</v>
      </c>
      <c r="L81">
        <f t="shared" ca="1" si="28"/>
        <v>0.16260739605780916</v>
      </c>
      <c r="M81">
        <f t="shared" ca="1" si="28"/>
        <v>0.68466098618371551</v>
      </c>
      <c r="N81">
        <f t="shared" ca="1" si="28"/>
        <v>4.0248993662216681E-2</v>
      </c>
      <c r="O81">
        <f t="shared" ca="1" si="28"/>
        <v>0.34014921255866004</v>
      </c>
    </row>
    <row r="82" spans="1:15" x14ac:dyDescent="0.2">
      <c r="A82" t="s">
        <v>119</v>
      </c>
      <c r="B82" t="s">
        <v>89</v>
      </c>
      <c r="C82" t="str">
        <f t="shared" si="21"/>
        <v>Shot_U15B</v>
      </c>
      <c r="D82" s="69" t="str">
        <f t="shared" ca="1" si="22"/>
        <v>Taunton</v>
      </c>
      <c r="E82" s="69" t="str">
        <f t="shared" ca="1" si="23"/>
        <v>Armada</v>
      </c>
      <c r="F82" s="69" t="str">
        <f t="shared" ca="1" si="24"/>
        <v>North Devon</v>
      </c>
      <c r="G82" s="69" t="str">
        <f t="shared" ca="1" si="25"/>
        <v>Newton Abbot</v>
      </c>
      <c r="H82" s="69" t="str">
        <f t="shared" ca="1" si="26"/>
        <v>Exeter</v>
      </c>
      <c r="I82" s="69" t="str">
        <f t="shared" ca="1" si="27"/>
        <v>Yeovil</v>
      </c>
      <c r="J82">
        <f t="shared" ca="1" si="28"/>
        <v>3.1683962957811396E-2</v>
      </c>
      <c r="K82">
        <f t="shared" ca="1" si="28"/>
        <v>0.81337746865084171</v>
      </c>
      <c r="L82">
        <f t="shared" ca="1" si="28"/>
        <v>0.27906601185277613</v>
      </c>
      <c r="M82">
        <f t="shared" ca="1" si="28"/>
        <v>0.2948315271465658</v>
      </c>
      <c r="N82">
        <f t="shared" ca="1" si="28"/>
        <v>3.326361524221666E-2</v>
      </c>
      <c r="O82">
        <f t="shared" ca="1" si="28"/>
        <v>0.72533978940263266</v>
      </c>
    </row>
    <row r="83" spans="1:15" x14ac:dyDescent="0.2">
      <c r="A83" t="s">
        <v>119</v>
      </c>
      <c r="B83" t="s">
        <v>85</v>
      </c>
      <c r="C83" t="str">
        <f t="shared" si="21"/>
        <v>Shot_SW</v>
      </c>
      <c r="D83" s="69" t="str">
        <f t="shared" ca="1" si="22"/>
        <v>Newton Abbot</v>
      </c>
      <c r="E83" s="69" t="str">
        <f t="shared" ca="1" si="23"/>
        <v>Yeovil</v>
      </c>
      <c r="F83" s="69" t="str">
        <f t="shared" ca="1" si="24"/>
        <v>Armada</v>
      </c>
      <c r="G83" s="69" t="str">
        <f t="shared" ca="1" si="25"/>
        <v>Taunton</v>
      </c>
      <c r="H83" s="69" t="str">
        <f t="shared" ca="1" si="26"/>
        <v>Exeter</v>
      </c>
      <c r="I83" s="69" t="str">
        <f t="shared" ca="1" si="27"/>
        <v>North Devon</v>
      </c>
      <c r="J83">
        <f t="shared" ca="1" si="28"/>
        <v>0.64447310346359898</v>
      </c>
      <c r="K83">
        <f t="shared" ca="1" si="28"/>
        <v>0.87536228297929886</v>
      </c>
      <c r="L83">
        <f t="shared" ca="1" si="28"/>
        <v>0.89080457968144333</v>
      </c>
      <c r="M83">
        <f t="shared" ca="1" si="28"/>
        <v>3.1970510082095061E-2</v>
      </c>
      <c r="N83">
        <f t="shared" ca="1" si="28"/>
        <v>0.38233495594594069</v>
      </c>
      <c r="O83">
        <f t="shared" ca="1" si="28"/>
        <v>0.60644015262875062</v>
      </c>
    </row>
    <row r="84" spans="1:15" x14ac:dyDescent="0.2">
      <c r="A84" t="s">
        <v>119</v>
      </c>
      <c r="B84" t="s">
        <v>91</v>
      </c>
      <c r="C84" t="str">
        <f t="shared" si="21"/>
        <v>Shot_U17W</v>
      </c>
      <c r="D84" s="69" t="str">
        <f t="shared" ca="1" si="22"/>
        <v>North Devon</v>
      </c>
      <c r="E84" s="69" t="str">
        <f t="shared" ca="1" si="23"/>
        <v>Yeovil</v>
      </c>
      <c r="F84" s="69" t="str">
        <f t="shared" ca="1" si="24"/>
        <v>Exeter</v>
      </c>
      <c r="G84" s="69" t="str">
        <f t="shared" ca="1" si="25"/>
        <v>Armada</v>
      </c>
      <c r="H84" s="69" t="str">
        <f t="shared" ca="1" si="26"/>
        <v>Newton Abbot</v>
      </c>
      <c r="I84" s="69" t="str">
        <f t="shared" ca="1" si="27"/>
        <v>Taunton</v>
      </c>
      <c r="J84">
        <f t="shared" ca="1" si="28"/>
        <v>0.61848386595872851</v>
      </c>
      <c r="K84">
        <f t="shared" ca="1" si="28"/>
        <v>0.96855564432579488</v>
      </c>
      <c r="L84">
        <f t="shared" ca="1" si="28"/>
        <v>0.59224795418044507</v>
      </c>
      <c r="M84">
        <f t="shared" ca="1" si="28"/>
        <v>0.97140584237639127</v>
      </c>
      <c r="N84">
        <f t="shared" ca="1" si="28"/>
        <v>0.83128717961629239</v>
      </c>
      <c r="O84">
        <f t="shared" ca="1" si="28"/>
        <v>0.43991438661475946</v>
      </c>
    </row>
    <row r="85" spans="1:15" x14ac:dyDescent="0.2">
      <c r="A85" t="s">
        <v>119</v>
      </c>
      <c r="B85" t="s">
        <v>86</v>
      </c>
      <c r="C85" t="str">
        <f t="shared" si="21"/>
        <v>Shot_U15G</v>
      </c>
      <c r="D85" s="69" t="str">
        <f t="shared" ca="1" si="22"/>
        <v>Taunton</v>
      </c>
      <c r="E85" s="69" t="str">
        <f t="shared" ca="1" si="23"/>
        <v>Newton Abbot</v>
      </c>
      <c r="F85" s="69" t="str">
        <f t="shared" ca="1" si="24"/>
        <v>Yeovil</v>
      </c>
      <c r="G85" s="69" t="str">
        <f t="shared" ca="1" si="25"/>
        <v>North Devon</v>
      </c>
      <c r="H85" s="69" t="str">
        <f t="shared" ca="1" si="26"/>
        <v>Armada</v>
      </c>
      <c r="I85" s="69" t="str">
        <f t="shared" ca="1" si="27"/>
        <v>Exeter</v>
      </c>
      <c r="J85">
        <f t="shared" ca="1" si="28"/>
        <v>8.4034413624286541E-3</v>
      </c>
      <c r="K85">
        <f t="shared" ca="1" si="28"/>
        <v>0.75379283986105783</v>
      </c>
      <c r="L85">
        <f t="shared" ca="1" si="28"/>
        <v>0.79401321612061992</v>
      </c>
      <c r="M85">
        <f t="shared" ca="1" si="28"/>
        <v>0.30224248857064417</v>
      </c>
      <c r="N85">
        <f t="shared" ca="1" si="28"/>
        <v>0.95925125190495064</v>
      </c>
      <c r="O85">
        <f t="shared" ca="1" si="28"/>
        <v>0.18035416588342812</v>
      </c>
    </row>
    <row r="86" spans="1:15" x14ac:dyDescent="0.2">
      <c r="A86" t="s">
        <v>120</v>
      </c>
      <c r="B86" t="s">
        <v>87</v>
      </c>
      <c r="C86" t="str">
        <f t="shared" si="21"/>
        <v>Discus_SM</v>
      </c>
      <c r="D86" s="69" t="str">
        <f t="shared" ca="1" si="22"/>
        <v>Newton Abbot</v>
      </c>
      <c r="E86" s="69" t="str">
        <f t="shared" ca="1" si="23"/>
        <v>Exeter</v>
      </c>
      <c r="F86" s="69" t="str">
        <f t="shared" ca="1" si="24"/>
        <v>Yeovil</v>
      </c>
      <c r="G86" s="69" t="str">
        <f t="shared" ca="1" si="25"/>
        <v>Taunton</v>
      </c>
      <c r="H86" s="69" t="str">
        <f t="shared" ca="1" si="26"/>
        <v>Armada</v>
      </c>
      <c r="I86" s="69" t="str">
        <f t="shared" ca="1" si="27"/>
        <v>North Devon</v>
      </c>
      <c r="J86">
        <f t="shared" ca="1" si="28"/>
        <v>0.38774798563947954</v>
      </c>
      <c r="K86">
        <f t="shared" ca="1" si="28"/>
        <v>0.20559889456047731</v>
      </c>
      <c r="L86">
        <f t="shared" ca="1" si="28"/>
        <v>0.53051040594387455</v>
      </c>
      <c r="M86">
        <f t="shared" ca="1" si="28"/>
        <v>5.5608060942194837E-2</v>
      </c>
      <c r="N86">
        <f t="shared" ca="1" si="28"/>
        <v>0.72579157034975661</v>
      </c>
      <c r="O86">
        <f t="shared" ca="1" si="28"/>
        <v>0.37283954198885838</v>
      </c>
    </row>
    <row r="87" spans="1:15" x14ac:dyDescent="0.2">
      <c r="A87" t="s">
        <v>120</v>
      </c>
      <c r="B87" t="s">
        <v>88</v>
      </c>
      <c r="C87" t="str">
        <f t="shared" si="21"/>
        <v>Discus_U20M</v>
      </c>
      <c r="D87" s="69" t="str">
        <f t="shared" ca="1" si="22"/>
        <v>Taunton</v>
      </c>
      <c r="E87" s="69" t="str">
        <f t="shared" ca="1" si="23"/>
        <v>Armada</v>
      </c>
      <c r="F87" s="69" t="str">
        <f t="shared" ca="1" si="24"/>
        <v>Yeovil</v>
      </c>
      <c r="G87" s="69" t="str">
        <f t="shared" ca="1" si="25"/>
        <v>Newton Abbot</v>
      </c>
      <c r="H87" s="69" t="str">
        <f t="shared" ca="1" si="26"/>
        <v>North Devon</v>
      </c>
      <c r="I87" s="69" t="str">
        <f t="shared" ca="1" si="27"/>
        <v>Exeter</v>
      </c>
      <c r="J87">
        <f t="shared" ca="1" si="28"/>
        <v>0.2490036020091424</v>
      </c>
      <c r="K87">
        <f t="shared" ca="1" si="28"/>
        <v>0.89105420154582937</v>
      </c>
      <c r="L87">
        <f t="shared" ca="1" si="28"/>
        <v>0.85113867373866248</v>
      </c>
      <c r="M87">
        <f t="shared" ca="1" si="28"/>
        <v>0.80671649622673169</v>
      </c>
      <c r="N87">
        <f t="shared" ca="1" si="28"/>
        <v>0.39973465036636535</v>
      </c>
      <c r="O87">
        <f t="shared" ca="1" si="28"/>
        <v>0.33228315935805219</v>
      </c>
    </row>
    <row r="88" spans="1:15" x14ac:dyDescent="0.2">
      <c r="A88" t="s">
        <v>120</v>
      </c>
      <c r="B88" t="s">
        <v>20</v>
      </c>
      <c r="C88" t="str">
        <f t="shared" si="21"/>
        <v>Discus_U17M</v>
      </c>
      <c r="D88" s="69" t="str">
        <f t="shared" ca="1" si="22"/>
        <v>North Devon</v>
      </c>
      <c r="E88" s="69" t="str">
        <f t="shared" ca="1" si="23"/>
        <v>Yeovil</v>
      </c>
      <c r="F88" s="69" t="str">
        <f t="shared" ca="1" si="24"/>
        <v>Exeter</v>
      </c>
      <c r="G88" s="69" t="str">
        <f t="shared" ca="1" si="25"/>
        <v>Taunton</v>
      </c>
      <c r="H88" s="69" t="str">
        <f t="shared" ca="1" si="26"/>
        <v>Armada</v>
      </c>
      <c r="I88" s="69" t="str">
        <f t="shared" ca="1" si="27"/>
        <v>Newton Abbot</v>
      </c>
      <c r="J88">
        <f t="shared" ca="1" si="28"/>
        <v>0.45425773637381228</v>
      </c>
      <c r="K88">
        <f t="shared" ca="1" si="28"/>
        <v>0.83937301930607522</v>
      </c>
      <c r="L88">
        <f t="shared" ca="1" si="28"/>
        <v>0.36058628104546064</v>
      </c>
      <c r="M88">
        <f t="shared" ca="1" si="28"/>
        <v>6.0050250650553139E-2</v>
      </c>
      <c r="N88">
        <f t="shared" ca="1" si="28"/>
        <v>0.96249949155997538</v>
      </c>
      <c r="O88">
        <f t="shared" ca="1" si="28"/>
        <v>0.52496068040395172</v>
      </c>
    </row>
    <row r="89" spans="1:15" x14ac:dyDescent="0.2">
      <c r="A89" t="s">
        <v>120</v>
      </c>
      <c r="B89" t="s">
        <v>89</v>
      </c>
      <c r="C89" t="str">
        <f t="shared" si="21"/>
        <v>Discus_U15B</v>
      </c>
      <c r="D89" s="69" t="str">
        <f t="shared" ca="1" si="22"/>
        <v>Armada</v>
      </c>
      <c r="E89" s="69" t="str">
        <f t="shared" ca="1" si="23"/>
        <v>Exeter</v>
      </c>
      <c r="F89" s="69" t="str">
        <f t="shared" ca="1" si="24"/>
        <v>Taunton</v>
      </c>
      <c r="G89" s="69" t="str">
        <f t="shared" ca="1" si="25"/>
        <v>Yeovil</v>
      </c>
      <c r="H89" s="69" t="str">
        <f t="shared" ca="1" si="26"/>
        <v>Newton Abbot</v>
      </c>
      <c r="I89" s="69" t="str">
        <f t="shared" ca="1" si="27"/>
        <v>North Devon</v>
      </c>
      <c r="J89">
        <f t="shared" ca="1" si="28"/>
        <v>0.7675684860714761</v>
      </c>
      <c r="K89">
        <f t="shared" ca="1" si="28"/>
        <v>0.1747105344406128</v>
      </c>
      <c r="L89">
        <f t="shared" ca="1" si="28"/>
        <v>1.4932598052650126E-2</v>
      </c>
      <c r="M89">
        <f t="shared" ca="1" si="28"/>
        <v>0.58044201179903376</v>
      </c>
      <c r="N89">
        <f t="shared" ca="1" si="28"/>
        <v>0.30268066906130975</v>
      </c>
      <c r="O89">
        <f t="shared" ca="1" si="28"/>
        <v>0.22622386276404027</v>
      </c>
    </row>
    <row r="90" spans="1:15" x14ac:dyDescent="0.2">
      <c r="A90" t="s">
        <v>120</v>
      </c>
      <c r="B90" t="s">
        <v>85</v>
      </c>
      <c r="C90" t="str">
        <f t="shared" si="21"/>
        <v>Discus_SW</v>
      </c>
      <c r="D90" s="69" t="str">
        <f t="shared" ca="1" si="22"/>
        <v>Taunton</v>
      </c>
      <c r="E90" s="69" t="str">
        <f t="shared" ca="1" si="23"/>
        <v>Armada</v>
      </c>
      <c r="F90" s="69" t="str">
        <f t="shared" ca="1" si="24"/>
        <v>Yeovil</v>
      </c>
      <c r="G90" s="69" t="str">
        <f t="shared" ca="1" si="25"/>
        <v>North Devon</v>
      </c>
      <c r="H90" s="69" t="str">
        <f t="shared" ca="1" si="26"/>
        <v>Exeter</v>
      </c>
      <c r="I90" s="69" t="str">
        <f t="shared" ca="1" si="27"/>
        <v>Newton Abbot</v>
      </c>
      <c r="J90">
        <f t="shared" ca="1" si="28"/>
        <v>9.0443987467730635E-2</v>
      </c>
      <c r="K90">
        <f t="shared" ca="1" si="28"/>
        <v>0.94375566346265527</v>
      </c>
      <c r="L90">
        <f t="shared" ca="1" si="28"/>
        <v>0.93959498404434605</v>
      </c>
      <c r="M90">
        <f t="shared" ca="1" si="28"/>
        <v>0.31459049638108028</v>
      </c>
      <c r="N90">
        <f t="shared" ca="1" si="28"/>
        <v>0.10186815755338674</v>
      </c>
      <c r="O90">
        <f t="shared" ca="1" si="28"/>
        <v>0.84681818256593711</v>
      </c>
    </row>
    <row r="91" spans="1:15" x14ac:dyDescent="0.2">
      <c r="A91" t="s">
        <v>120</v>
      </c>
      <c r="B91" t="s">
        <v>91</v>
      </c>
      <c r="C91" t="str">
        <f t="shared" si="21"/>
        <v>Discus_U17W</v>
      </c>
      <c r="D91" s="69" t="str">
        <f t="shared" ca="1" si="22"/>
        <v>Armada</v>
      </c>
      <c r="E91" s="69" t="str">
        <f t="shared" ca="1" si="23"/>
        <v>North Devon</v>
      </c>
      <c r="F91" s="69" t="str">
        <f t="shared" ca="1" si="24"/>
        <v>Taunton</v>
      </c>
      <c r="G91" s="69" t="str">
        <f t="shared" ca="1" si="25"/>
        <v>Exeter</v>
      </c>
      <c r="H91" s="69" t="str">
        <f t="shared" ca="1" si="26"/>
        <v>Newton Abbot</v>
      </c>
      <c r="I91" s="69" t="str">
        <f t="shared" ca="1" si="27"/>
        <v>Yeovil</v>
      </c>
      <c r="J91">
        <f t="shared" ca="1" si="28"/>
        <v>0.92746511794160702</v>
      </c>
      <c r="K91">
        <f t="shared" ca="1" si="28"/>
        <v>0.72776709946502849</v>
      </c>
      <c r="L91">
        <f t="shared" ca="1" si="28"/>
        <v>0.2876581348065419</v>
      </c>
      <c r="M91">
        <f t="shared" ca="1" si="28"/>
        <v>0.51242482628242403</v>
      </c>
      <c r="N91">
        <f t="shared" ca="1" si="28"/>
        <v>0.81263793174067867</v>
      </c>
      <c r="O91">
        <f t="shared" ca="1" si="28"/>
        <v>0.8362721626247952</v>
      </c>
    </row>
    <row r="92" spans="1:15" x14ac:dyDescent="0.2">
      <c r="A92" t="s">
        <v>120</v>
      </c>
      <c r="B92" t="s">
        <v>86</v>
      </c>
      <c r="C92" t="str">
        <f t="shared" si="21"/>
        <v>Discus_U15G</v>
      </c>
      <c r="D92" s="69" t="str">
        <f t="shared" ca="1" si="22"/>
        <v>Newton Abbot</v>
      </c>
      <c r="E92" s="69" t="str">
        <f t="shared" ca="1" si="23"/>
        <v>North Devon</v>
      </c>
      <c r="F92" s="69" t="str">
        <f t="shared" ca="1" si="24"/>
        <v>Taunton</v>
      </c>
      <c r="G92" s="69" t="str">
        <f t="shared" ca="1" si="25"/>
        <v>Exeter</v>
      </c>
      <c r="H92" s="69" t="str">
        <f t="shared" ca="1" si="26"/>
        <v>Yeovil</v>
      </c>
      <c r="I92" s="69" t="str">
        <f t="shared" ca="1" si="27"/>
        <v>Armada</v>
      </c>
      <c r="J92">
        <f t="shared" ca="1" si="28"/>
        <v>0.40461673403082488</v>
      </c>
      <c r="K92">
        <f t="shared" ca="1" si="28"/>
        <v>0.37136252632956068</v>
      </c>
      <c r="L92">
        <f t="shared" ca="1" si="28"/>
        <v>0.19605875294379171</v>
      </c>
      <c r="M92">
        <f t="shared" ca="1" si="28"/>
        <v>0.23814171260343364</v>
      </c>
      <c r="N92">
        <f t="shared" ca="1" si="28"/>
        <v>0.50271927176194364</v>
      </c>
      <c r="O92">
        <f t="shared" ca="1" si="28"/>
        <v>0.66329356083572966</v>
      </c>
    </row>
    <row r="93" spans="1:15" x14ac:dyDescent="0.2">
      <c r="A93" t="s">
        <v>121</v>
      </c>
      <c r="B93" t="s">
        <v>87</v>
      </c>
      <c r="C93" t="str">
        <f t="shared" si="21"/>
        <v>Triple Jump_SM</v>
      </c>
      <c r="D93" s="69" t="str">
        <f t="shared" ca="1" si="22"/>
        <v>North Devon</v>
      </c>
      <c r="E93" s="69" t="str">
        <f t="shared" ca="1" si="23"/>
        <v>Exeter</v>
      </c>
      <c r="F93" s="69" t="str">
        <f t="shared" ca="1" si="24"/>
        <v>Yeovil</v>
      </c>
      <c r="G93" s="69" t="str">
        <f t="shared" ca="1" si="25"/>
        <v>Armada</v>
      </c>
      <c r="H93" s="69" t="str">
        <f t="shared" ca="1" si="26"/>
        <v>Newton Abbot</v>
      </c>
      <c r="I93" s="69" t="str">
        <f t="shared" ca="1" si="27"/>
        <v>Taunton</v>
      </c>
      <c r="J93">
        <f t="shared" ca="1" si="28"/>
        <v>0.1616838978101276</v>
      </c>
      <c r="K93">
        <f t="shared" ca="1" si="28"/>
        <v>7.3778759782508252E-2</v>
      </c>
      <c r="L93">
        <f t="shared" ca="1" si="28"/>
        <v>0.39964642259302463</v>
      </c>
      <c r="M93">
        <f t="shared" ca="1" si="28"/>
        <v>0.49639248604311759</v>
      </c>
      <c r="N93">
        <f t="shared" ca="1" si="28"/>
        <v>0.25147524813195055</v>
      </c>
      <c r="O93">
        <f t="shared" ca="1" si="28"/>
        <v>3.8321716862800503E-2</v>
      </c>
    </row>
    <row r="94" spans="1:15" x14ac:dyDescent="0.2">
      <c r="A94" t="s">
        <v>121</v>
      </c>
      <c r="B94" t="s">
        <v>88</v>
      </c>
      <c r="C94" t="str">
        <f t="shared" si="21"/>
        <v>Triple Jump_U20M</v>
      </c>
      <c r="D94" s="69" t="str">
        <f t="shared" ca="1" si="22"/>
        <v>Newton Abbot</v>
      </c>
      <c r="E94" s="69" t="str">
        <f t="shared" ca="1" si="23"/>
        <v>North Devon</v>
      </c>
      <c r="F94" s="69" t="str">
        <f t="shared" ca="1" si="24"/>
        <v>Armada</v>
      </c>
      <c r="G94" s="69" t="str">
        <f t="shared" ca="1" si="25"/>
        <v>Exeter</v>
      </c>
      <c r="H94" s="69" t="str">
        <f t="shared" ca="1" si="26"/>
        <v>Taunton</v>
      </c>
      <c r="I94" s="69" t="str">
        <f t="shared" ca="1" si="27"/>
        <v>Yeovil</v>
      </c>
      <c r="J94">
        <f t="shared" ca="1" si="28"/>
        <v>0.83555449801329029</v>
      </c>
      <c r="K94">
        <f t="shared" ca="1" si="28"/>
        <v>0.56996009863447683</v>
      </c>
      <c r="L94">
        <f t="shared" ca="1" si="28"/>
        <v>0.93010366568104241</v>
      </c>
      <c r="M94">
        <f t="shared" ca="1" si="28"/>
        <v>0.52689225031929077</v>
      </c>
      <c r="N94">
        <f t="shared" ca="1" si="28"/>
        <v>0.1635746820007109</v>
      </c>
      <c r="O94">
        <f t="shared" ca="1" si="28"/>
        <v>0.89657326223517819</v>
      </c>
    </row>
    <row r="95" spans="1:15" x14ac:dyDescent="0.2">
      <c r="A95" t="s">
        <v>121</v>
      </c>
      <c r="B95" t="s">
        <v>20</v>
      </c>
      <c r="C95" t="str">
        <f t="shared" si="21"/>
        <v>Triple Jump_U17M</v>
      </c>
      <c r="D95" s="69" t="str">
        <f t="shared" ca="1" si="22"/>
        <v>North Devon</v>
      </c>
      <c r="E95" s="69" t="str">
        <f t="shared" ca="1" si="23"/>
        <v>Exeter</v>
      </c>
      <c r="F95" s="69" t="str">
        <f t="shared" ca="1" si="24"/>
        <v>Yeovil</v>
      </c>
      <c r="G95" s="69" t="str">
        <f t="shared" ca="1" si="25"/>
        <v>Armada</v>
      </c>
      <c r="H95" s="69" t="str">
        <f t="shared" ca="1" si="26"/>
        <v>Taunton</v>
      </c>
      <c r="I95" s="69" t="str">
        <f t="shared" ca="1" si="27"/>
        <v>Newton Abbot</v>
      </c>
      <c r="J95">
        <f t="shared" ca="1" si="28"/>
        <v>0.14552043653522084</v>
      </c>
      <c r="K95">
        <f t="shared" ca="1" si="28"/>
        <v>0.11168045919413494</v>
      </c>
      <c r="L95">
        <f t="shared" ca="1" si="28"/>
        <v>0.25951494082756077</v>
      </c>
      <c r="M95">
        <f t="shared" ca="1" si="28"/>
        <v>0.53675939659593652</v>
      </c>
      <c r="N95">
        <f t="shared" ca="1" si="28"/>
        <v>4.6247153783147699E-3</v>
      </c>
      <c r="O95">
        <f t="shared" ca="1" si="28"/>
        <v>0.23443712562851848</v>
      </c>
    </row>
    <row r="96" spans="1:15" x14ac:dyDescent="0.2">
      <c r="A96" t="s">
        <v>121</v>
      </c>
      <c r="B96" t="s">
        <v>89</v>
      </c>
      <c r="C96" t="str">
        <f t="shared" si="21"/>
        <v>Triple Jump_U15B</v>
      </c>
      <c r="D96" s="69" t="str">
        <f t="shared" ca="1" si="22"/>
        <v>North Devon</v>
      </c>
      <c r="E96" s="69" t="str">
        <f t="shared" ca="1" si="23"/>
        <v>Newton Abbot</v>
      </c>
      <c r="F96" s="69" t="str">
        <f t="shared" ca="1" si="24"/>
        <v>Armada</v>
      </c>
      <c r="G96" s="69" t="str">
        <f t="shared" ca="1" si="25"/>
        <v>Yeovil</v>
      </c>
      <c r="H96" s="69" t="str">
        <f t="shared" ca="1" si="26"/>
        <v>Exeter</v>
      </c>
      <c r="I96" s="69" t="str">
        <f t="shared" ca="1" si="27"/>
        <v>Taunton</v>
      </c>
      <c r="J96">
        <f t="shared" ca="1" si="28"/>
        <v>0.51403340929735908</v>
      </c>
      <c r="K96">
        <f t="shared" ca="1" si="28"/>
        <v>0.77968177111840309</v>
      </c>
      <c r="L96">
        <f t="shared" ca="1" si="28"/>
        <v>0.88486212646381579</v>
      </c>
      <c r="M96">
        <f t="shared" ca="1" si="28"/>
        <v>0.80789164260689517</v>
      </c>
      <c r="N96">
        <f t="shared" ca="1" si="28"/>
        <v>0.4476964062468437</v>
      </c>
      <c r="O96">
        <f t="shared" ca="1" si="28"/>
        <v>0.27613888100968831</v>
      </c>
    </row>
    <row r="97" spans="1:15" x14ac:dyDescent="0.2">
      <c r="A97" t="s">
        <v>121</v>
      </c>
      <c r="B97" t="s">
        <v>85</v>
      </c>
      <c r="C97" t="str">
        <f t="shared" si="21"/>
        <v>Triple Jump_SW</v>
      </c>
      <c r="D97" s="69" t="str">
        <f t="shared" ca="1" si="22"/>
        <v>North Devon</v>
      </c>
      <c r="E97" s="69" t="str">
        <f t="shared" ca="1" si="23"/>
        <v>Yeovil</v>
      </c>
      <c r="F97" s="69" t="str">
        <f t="shared" ca="1" si="24"/>
        <v>Exeter</v>
      </c>
      <c r="G97" s="69" t="str">
        <f t="shared" ca="1" si="25"/>
        <v>Armada</v>
      </c>
      <c r="H97" s="69" t="str">
        <f t="shared" ca="1" si="26"/>
        <v>Taunton</v>
      </c>
      <c r="I97" s="69" t="str">
        <f t="shared" ca="1" si="27"/>
        <v>Newton Abbot</v>
      </c>
      <c r="J97">
        <f t="shared" ca="1" si="28"/>
        <v>0.58823200186251767</v>
      </c>
      <c r="K97">
        <f t="shared" ca="1" si="28"/>
        <v>0.92498459400582989</v>
      </c>
      <c r="L97">
        <f t="shared" ca="1" si="28"/>
        <v>0.24220135651906471</v>
      </c>
      <c r="M97">
        <f t="shared" ca="1" si="28"/>
        <v>0.97423536052112225</v>
      </c>
      <c r="N97">
        <f t="shared" ca="1" si="28"/>
        <v>3.2620373137036029E-2</v>
      </c>
      <c r="O97">
        <f t="shared" ca="1" si="28"/>
        <v>0.6356900393851026</v>
      </c>
    </row>
    <row r="98" spans="1:15" x14ac:dyDescent="0.2">
      <c r="A98" t="s">
        <v>121</v>
      </c>
      <c r="B98" t="s">
        <v>91</v>
      </c>
      <c r="C98" t="str">
        <f t="shared" si="21"/>
        <v>Triple Jump_U17W</v>
      </c>
      <c r="D98" s="69" t="str">
        <f t="shared" ca="1" si="22"/>
        <v>Exeter</v>
      </c>
      <c r="E98" s="69" t="str">
        <f t="shared" ca="1" si="23"/>
        <v>Yeovil</v>
      </c>
      <c r="F98" s="69" t="str">
        <f t="shared" ca="1" si="24"/>
        <v>Taunton</v>
      </c>
      <c r="G98" s="69" t="str">
        <f t="shared" ca="1" si="25"/>
        <v>Armada</v>
      </c>
      <c r="H98" s="69" t="str">
        <f t="shared" ca="1" si="26"/>
        <v>North Devon</v>
      </c>
      <c r="I98" s="69" t="str">
        <f t="shared" ca="1" si="27"/>
        <v>Newton Abbot</v>
      </c>
      <c r="J98">
        <f t="shared" ca="1" si="28"/>
        <v>0.19154621846391362</v>
      </c>
      <c r="K98">
        <f t="shared" ca="1" si="28"/>
        <v>0.43795924435697176</v>
      </c>
      <c r="L98">
        <f t="shared" ca="1" si="28"/>
        <v>0.15620156708435839</v>
      </c>
      <c r="M98">
        <f t="shared" ca="1" si="28"/>
        <v>0.92604334819780665</v>
      </c>
      <c r="N98">
        <f t="shared" ca="1" si="28"/>
        <v>0.27792094350682517</v>
      </c>
      <c r="O98">
        <f t="shared" ca="1" si="28"/>
        <v>0.30386849996950183</v>
      </c>
    </row>
    <row r="99" spans="1:15" x14ac:dyDescent="0.2">
      <c r="C99" t="str">
        <f t="shared" si="21"/>
        <v>_</v>
      </c>
      <c r="D99" s="69" t="str">
        <f t="shared" ca="1" si="22"/>
        <v>Yeovil</v>
      </c>
      <c r="E99" s="69" t="str">
        <f t="shared" ca="1" si="23"/>
        <v>Taunton</v>
      </c>
      <c r="F99" s="69" t="str">
        <f t="shared" ca="1" si="24"/>
        <v>Newton Abbot</v>
      </c>
      <c r="G99" s="69" t="str">
        <f t="shared" ca="1" si="25"/>
        <v>Armada</v>
      </c>
      <c r="H99" s="69" t="str">
        <f t="shared" ca="1" si="26"/>
        <v>North Devon</v>
      </c>
      <c r="I99" s="69" t="str">
        <f t="shared" ca="1" si="27"/>
        <v>Exeter</v>
      </c>
      <c r="J99">
        <f t="shared" ca="1" si="28"/>
        <v>0.94979554871291105</v>
      </c>
      <c r="K99">
        <f t="shared" ca="1" si="28"/>
        <v>0.21392890156719968</v>
      </c>
      <c r="L99">
        <f t="shared" ca="1" si="28"/>
        <v>0.41516093224263817</v>
      </c>
      <c r="M99">
        <f t="shared" ca="1" si="28"/>
        <v>0.97177153519932291</v>
      </c>
      <c r="N99">
        <f t="shared" ca="1" si="28"/>
        <v>0.40087986533863262</v>
      </c>
      <c r="O99">
        <f t="shared" ca="1" si="28"/>
        <v>0.29392384999987164</v>
      </c>
    </row>
    <row r="100" spans="1:15" x14ac:dyDescent="0.2">
      <c r="C100" t="str">
        <f t="shared" si="21"/>
        <v>_</v>
      </c>
      <c r="D100" s="69" t="str">
        <f t="shared" ca="1" si="22"/>
        <v>Armada</v>
      </c>
      <c r="E100" s="69" t="str">
        <f t="shared" ca="1" si="23"/>
        <v>Newton Abbot</v>
      </c>
      <c r="F100" s="69" t="str">
        <f t="shared" ca="1" si="24"/>
        <v>Yeovil</v>
      </c>
      <c r="G100" s="69" t="str">
        <f t="shared" ca="1" si="25"/>
        <v>Exeter</v>
      </c>
      <c r="H100" s="69" t="str">
        <f t="shared" ca="1" si="26"/>
        <v>North Devon</v>
      </c>
      <c r="I100" s="69" t="str">
        <f t="shared" ca="1" si="27"/>
        <v>Taunton</v>
      </c>
      <c r="J100">
        <f t="shared" ca="1" si="28"/>
        <v>0.95912146269646881</v>
      </c>
      <c r="K100">
        <f t="shared" ca="1" si="28"/>
        <v>0.67693340667425572</v>
      </c>
      <c r="L100">
        <f t="shared" ca="1" si="28"/>
        <v>0.68834140947602707</v>
      </c>
      <c r="M100">
        <f t="shared" ca="1" si="28"/>
        <v>0.41992249786616531</v>
      </c>
      <c r="N100">
        <f t="shared" ca="1" si="28"/>
        <v>0.48873367823369396</v>
      </c>
      <c r="O100">
        <f t="shared" ca="1" si="28"/>
        <v>2.541037014308245E-2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00"/>
  <sheetViews>
    <sheetView workbookViewId="0">
      <selection activeCell="M18" sqref="M18"/>
    </sheetView>
  </sheetViews>
  <sheetFormatPr defaultRowHeight="12.75" x14ac:dyDescent="0.2"/>
  <cols>
    <col min="1" max="1" width="12.28515625" bestFit="1" customWidth="1"/>
    <col min="2" max="2" width="12.42578125" customWidth="1"/>
    <col min="3" max="3" width="23.140625" hidden="1" customWidth="1"/>
    <col min="4" max="9" width="12.7109375" style="69" customWidth="1"/>
    <col min="18" max="18" width="16.7109375" bestFit="1" customWidth="1"/>
  </cols>
  <sheetData>
    <row r="2" spans="1:19" ht="15" customHeight="1" x14ac:dyDescent="0.2">
      <c r="A2" t="s">
        <v>2</v>
      </c>
      <c r="B2" t="s">
        <v>103</v>
      </c>
      <c r="D2" s="69" t="s">
        <v>104</v>
      </c>
      <c r="E2" s="69" t="s">
        <v>105</v>
      </c>
      <c r="F2" s="69" t="s">
        <v>106</v>
      </c>
      <c r="G2" s="69" t="s">
        <v>107</v>
      </c>
      <c r="H2" s="69" t="s">
        <v>108</v>
      </c>
      <c r="I2" s="69" t="s">
        <v>109</v>
      </c>
      <c r="P2" s="69">
        <v>1</v>
      </c>
      <c r="Q2" t="s">
        <v>101</v>
      </c>
    </row>
    <row r="3" spans="1:19" ht="15" customHeight="1" x14ac:dyDescent="0.2">
      <c r="P3" s="69">
        <v>2</v>
      </c>
      <c r="Q3" t="s">
        <v>110</v>
      </c>
    </row>
    <row r="4" spans="1:19" ht="15" customHeight="1" x14ac:dyDescent="0.2">
      <c r="A4" t="s">
        <v>8</v>
      </c>
      <c r="B4" t="s">
        <v>87</v>
      </c>
      <c r="C4" t="s">
        <v>122</v>
      </c>
      <c r="D4" s="69" t="s">
        <v>110</v>
      </c>
      <c r="E4" s="69" t="s">
        <v>96</v>
      </c>
      <c r="G4" s="69" t="s">
        <v>97</v>
      </c>
      <c r="H4" s="69" t="s">
        <v>111</v>
      </c>
      <c r="I4" s="69" t="s">
        <v>101</v>
      </c>
      <c r="P4" s="69">
        <v>3</v>
      </c>
      <c r="Q4" t="s">
        <v>96</v>
      </c>
    </row>
    <row r="5" spans="1:19" ht="15" customHeight="1" x14ac:dyDescent="0.2">
      <c r="A5" t="s">
        <v>8</v>
      </c>
      <c r="B5" t="s">
        <v>88</v>
      </c>
      <c r="C5" t="s">
        <v>123</v>
      </c>
      <c r="D5" s="69" t="s">
        <v>110</v>
      </c>
      <c r="E5" s="69" t="s">
        <v>96</v>
      </c>
      <c r="F5" s="69" t="s">
        <v>111</v>
      </c>
      <c r="G5" s="69" t="s">
        <v>101</v>
      </c>
      <c r="I5" s="69" t="s">
        <v>97</v>
      </c>
      <c r="P5" s="69">
        <v>4</v>
      </c>
      <c r="Q5" t="s">
        <v>100</v>
      </c>
    </row>
    <row r="6" spans="1:19" ht="15" customHeight="1" x14ac:dyDescent="0.2">
      <c r="A6" t="s">
        <v>8</v>
      </c>
      <c r="B6" t="s">
        <v>20</v>
      </c>
      <c r="C6" t="s">
        <v>124</v>
      </c>
      <c r="D6" s="69" t="s">
        <v>97</v>
      </c>
      <c r="E6" s="69" t="s">
        <v>110</v>
      </c>
      <c r="F6" s="69" t="s">
        <v>111</v>
      </c>
      <c r="H6" s="69" t="s">
        <v>96</v>
      </c>
      <c r="I6" s="69" t="s">
        <v>101</v>
      </c>
      <c r="P6" s="69">
        <v>5</v>
      </c>
      <c r="Q6" t="s">
        <v>111</v>
      </c>
    </row>
    <row r="7" spans="1:19" ht="15" customHeight="1" x14ac:dyDescent="0.2">
      <c r="A7" t="s">
        <v>8</v>
      </c>
      <c r="B7" t="s">
        <v>89</v>
      </c>
      <c r="C7" t="s">
        <v>125</v>
      </c>
      <c r="D7" s="69" t="s">
        <v>96</v>
      </c>
      <c r="E7" s="69" t="s">
        <v>101</v>
      </c>
      <c r="F7" s="69" t="s">
        <v>110</v>
      </c>
      <c r="G7" s="69" t="s">
        <v>97</v>
      </c>
      <c r="I7" s="69" t="s">
        <v>111</v>
      </c>
      <c r="P7" s="69">
        <v>6</v>
      </c>
      <c r="Q7" t="s">
        <v>97</v>
      </c>
    </row>
    <row r="8" spans="1:19" ht="15" customHeight="1" x14ac:dyDescent="0.2">
      <c r="A8" t="s">
        <v>8</v>
      </c>
      <c r="B8" t="s">
        <v>85</v>
      </c>
      <c r="C8" t="s">
        <v>126</v>
      </c>
      <c r="E8" s="69" t="s">
        <v>110</v>
      </c>
      <c r="F8" s="69" t="s">
        <v>101</v>
      </c>
      <c r="G8" s="69" t="s">
        <v>96</v>
      </c>
      <c r="H8" s="69" t="s">
        <v>111</v>
      </c>
      <c r="I8" s="69" t="s">
        <v>97</v>
      </c>
    </row>
    <row r="9" spans="1:19" ht="15" customHeight="1" x14ac:dyDescent="0.2">
      <c r="A9" t="s">
        <v>8</v>
      </c>
      <c r="B9" t="s">
        <v>91</v>
      </c>
      <c r="C9" t="s">
        <v>127</v>
      </c>
      <c r="D9" s="69" t="s">
        <v>96</v>
      </c>
      <c r="F9" s="69" t="s">
        <v>110</v>
      </c>
      <c r="G9" s="69" t="s">
        <v>101</v>
      </c>
      <c r="H9" s="69" t="s">
        <v>111</v>
      </c>
      <c r="I9" s="69" t="s">
        <v>97</v>
      </c>
      <c r="P9" t="s">
        <v>119</v>
      </c>
      <c r="Q9" s="86" t="s">
        <v>85</v>
      </c>
      <c r="R9" s="86" t="str">
        <f>P9&amp;"_"&amp;Q9</f>
        <v>Shot_SW</v>
      </c>
      <c r="S9" s="86">
        <v>11.3</v>
      </c>
    </row>
    <row r="10" spans="1:19" ht="15" customHeight="1" x14ac:dyDescent="0.2">
      <c r="A10" t="s">
        <v>8</v>
      </c>
      <c r="B10" t="s">
        <v>93</v>
      </c>
      <c r="C10" t="s">
        <v>128</v>
      </c>
      <c r="D10" s="69" t="s">
        <v>101</v>
      </c>
      <c r="E10" s="69" t="s">
        <v>96</v>
      </c>
      <c r="G10" s="69" t="s">
        <v>97</v>
      </c>
      <c r="H10" s="69" t="s">
        <v>111</v>
      </c>
      <c r="I10" s="69" t="s">
        <v>110</v>
      </c>
      <c r="P10" t="s">
        <v>119</v>
      </c>
      <c r="Q10" s="86" t="s">
        <v>88</v>
      </c>
      <c r="R10" s="86" t="str">
        <f t="shared" ref="R10:R63" si="0">P10&amp;"_"&amp;Q10</f>
        <v>Shot_U20M</v>
      </c>
      <c r="S10" s="86">
        <v>12.2</v>
      </c>
    </row>
    <row r="11" spans="1:19" ht="15" customHeight="1" x14ac:dyDescent="0.2">
      <c r="A11" t="s">
        <v>12</v>
      </c>
      <c r="B11" t="s">
        <v>87</v>
      </c>
      <c r="C11" t="s">
        <v>129</v>
      </c>
      <c r="D11" s="69" t="s">
        <v>96</v>
      </c>
      <c r="E11" s="69" t="s">
        <v>111</v>
      </c>
      <c r="F11" s="69" t="s">
        <v>101</v>
      </c>
      <c r="G11" s="69" t="s">
        <v>110</v>
      </c>
      <c r="I11" s="69" t="s">
        <v>97</v>
      </c>
      <c r="P11" t="s">
        <v>119</v>
      </c>
      <c r="Q11" s="86" t="s">
        <v>86</v>
      </c>
      <c r="R11" s="86" t="str">
        <f t="shared" si="0"/>
        <v>Shot_U15G</v>
      </c>
      <c r="S11" s="86">
        <v>13.1</v>
      </c>
    </row>
    <row r="12" spans="1:19" ht="15" customHeight="1" x14ac:dyDescent="0.2">
      <c r="A12" t="s">
        <v>12</v>
      </c>
      <c r="B12" t="s">
        <v>88</v>
      </c>
      <c r="C12" t="s">
        <v>130</v>
      </c>
      <c r="D12" s="69" t="s">
        <v>96</v>
      </c>
      <c r="E12" s="69" t="s">
        <v>110</v>
      </c>
      <c r="F12" s="69" t="s">
        <v>111</v>
      </c>
      <c r="G12" s="69" t="s">
        <v>101</v>
      </c>
      <c r="H12" s="69" t="s">
        <v>97</v>
      </c>
      <c r="P12" t="s">
        <v>119</v>
      </c>
      <c r="Q12" s="86" t="s">
        <v>91</v>
      </c>
      <c r="R12" s="86" t="str">
        <f t="shared" si="0"/>
        <v>Shot_U17W</v>
      </c>
      <c r="S12" s="86">
        <v>14</v>
      </c>
    </row>
    <row r="13" spans="1:19" ht="15" customHeight="1" x14ac:dyDescent="0.2">
      <c r="A13" t="s">
        <v>12</v>
      </c>
      <c r="B13" t="s">
        <v>20</v>
      </c>
      <c r="C13" t="s">
        <v>131</v>
      </c>
      <c r="E13" s="69" t="s">
        <v>101</v>
      </c>
      <c r="F13" s="69" t="s">
        <v>96</v>
      </c>
      <c r="G13" s="69" t="s">
        <v>111</v>
      </c>
      <c r="H13" s="69" t="s">
        <v>97</v>
      </c>
      <c r="I13" s="69" t="s">
        <v>110</v>
      </c>
      <c r="P13" t="s">
        <v>119</v>
      </c>
      <c r="Q13" s="86" t="s">
        <v>20</v>
      </c>
      <c r="R13" s="86" t="str">
        <f t="shared" si="0"/>
        <v>Shot_U17M</v>
      </c>
      <c r="S13" s="86">
        <v>14.5</v>
      </c>
    </row>
    <row r="14" spans="1:19" ht="15" customHeight="1" x14ac:dyDescent="0.2">
      <c r="A14" t="s">
        <v>12</v>
      </c>
      <c r="B14" t="s">
        <v>89</v>
      </c>
      <c r="C14" t="s">
        <v>132</v>
      </c>
      <c r="E14" s="69" t="s">
        <v>101</v>
      </c>
      <c r="F14" s="69" t="s">
        <v>111</v>
      </c>
      <c r="G14" s="69" t="s">
        <v>110</v>
      </c>
      <c r="H14" s="69" t="s">
        <v>96</v>
      </c>
      <c r="I14" s="69" t="s">
        <v>97</v>
      </c>
      <c r="P14" t="s">
        <v>119</v>
      </c>
      <c r="Q14" s="86">
        <v>0</v>
      </c>
      <c r="R14" s="86" t="str">
        <f t="shared" si="0"/>
        <v>Shot_0</v>
      </c>
      <c r="S14" s="86">
        <v>0</v>
      </c>
    </row>
    <row r="15" spans="1:19" ht="15" customHeight="1" x14ac:dyDescent="0.2">
      <c r="A15" t="s">
        <v>12</v>
      </c>
      <c r="B15" t="s">
        <v>52</v>
      </c>
      <c r="C15" t="s">
        <v>133</v>
      </c>
      <c r="D15" s="69" t="s">
        <v>97</v>
      </c>
      <c r="E15" s="69" t="s">
        <v>96</v>
      </c>
      <c r="F15" s="69" t="s">
        <v>111</v>
      </c>
      <c r="G15" s="69" t="s">
        <v>110</v>
      </c>
      <c r="I15" s="69" t="s">
        <v>101</v>
      </c>
      <c r="P15" t="s">
        <v>119</v>
      </c>
      <c r="Q15" s="86" t="s">
        <v>87</v>
      </c>
      <c r="R15" s="86" t="str">
        <f t="shared" si="0"/>
        <v>Shot_SM</v>
      </c>
      <c r="S15" s="86">
        <v>15.4</v>
      </c>
    </row>
    <row r="16" spans="1:19" ht="15" customHeight="1" x14ac:dyDescent="0.2">
      <c r="A16" t="s">
        <v>12</v>
      </c>
      <c r="B16" t="s">
        <v>85</v>
      </c>
      <c r="C16" t="s">
        <v>134</v>
      </c>
      <c r="D16" s="69" t="s">
        <v>110</v>
      </c>
      <c r="F16" s="69" t="s">
        <v>96</v>
      </c>
      <c r="G16" s="69" t="s">
        <v>101</v>
      </c>
      <c r="H16" s="69" t="s">
        <v>111</v>
      </c>
      <c r="I16" s="69" t="s">
        <v>97</v>
      </c>
      <c r="P16" t="s">
        <v>119</v>
      </c>
      <c r="Q16" s="86" t="s">
        <v>89</v>
      </c>
      <c r="R16" s="86" t="str">
        <f t="shared" si="0"/>
        <v>Shot_U15B</v>
      </c>
      <c r="S16" s="86">
        <v>16.3</v>
      </c>
    </row>
    <row r="17" spans="1:19" ht="15" customHeight="1" x14ac:dyDescent="0.2">
      <c r="A17" t="s">
        <v>12</v>
      </c>
      <c r="B17" t="s">
        <v>91</v>
      </c>
      <c r="C17" t="s">
        <v>135</v>
      </c>
      <c r="D17" s="69" t="s">
        <v>110</v>
      </c>
      <c r="E17" s="69" t="s">
        <v>111</v>
      </c>
      <c r="F17" s="69" t="s">
        <v>101</v>
      </c>
      <c r="G17" s="69" t="s">
        <v>97</v>
      </c>
      <c r="H17" s="69" t="s">
        <v>96</v>
      </c>
      <c r="P17" t="s">
        <v>119</v>
      </c>
      <c r="Q17" s="86">
        <v>0</v>
      </c>
      <c r="R17" s="86" t="str">
        <f t="shared" si="0"/>
        <v>Shot_0</v>
      </c>
      <c r="S17" s="86" t="s">
        <v>47</v>
      </c>
    </row>
    <row r="18" spans="1:19" ht="15" customHeight="1" x14ac:dyDescent="0.2">
      <c r="A18" t="s">
        <v>12</v>
      </c>
      <c r="B18" t="s">
        <v>86</v>
      </c>
      <c r="C18" t="s">
        <v>136</v>
      </c>
      <c r="E18" s="69" t="s">
        <v>101</v>
      </c>
      <c r="F18" s="69" t="s">
        <v>110</v>
      </c>
      <c r="G18" s="69" t="s">
        <v>97</v>
      </c>
      <c r="H18" s="69" t="s">
        <v>96</v>
      </c>
      <c r="I18" s="69" t="s">
        <v>111</v>
      </c>
      <c r="P18" t="s">
        <v>120</v>
      </c>
      <c r="Q18" s="86" t="s">
        <v>86</v>
      </c>
      <c r="R18" s="86" t="str">
        <f t="shared" si="0"/>
        <v>Discus_U15G</v>
      </c>
      <c r="S18" s="86">
        <v>11.3</v>
      </c>
    </row>
    <row r="19" spans="1:19" ht="15" customHeight="1" x14ac:dyDescent="0.2">
      <c r="A19" t="s">
        <v>12</v>
      </c>
      <c r="B19" t="s">
        <v>93</v>
      </c>
      <c r="C19" t="s">
        <v>137</v>
      </c>
      <c r="D19" s="69" t="s">
        <v>97</v>
      </c>
      <c r="E19" s="69" t="s">
        <v>110</v>
      </c>
      <c r="F19" s="69" t="s">
        <v>111</v>
      </c>
      <c r="G19" s="69" t="s">
        <v>101</v>
      </c>
      <c r="I19" s="69" t="s">
        <v>96</v>
      </c>
      <c r="P19" t="s">
        <v>120</v>
      </c>
      <c r="Q19" s="86" t="s">
        <v>89</v>
      </c>
      <c r="R19" s="86" t="str">
        <f t="shared" si="0"/>
        <v>Discus_U15B</v>
      </c>
      <c r="S19" s="86">
        <v>12.2</v>
      </c>
    </row>
    <row r="20" spans="1:19" ht="15" customHeight="1" x14ac:dyDescent="0.2">
      <c r="A20" t="s">
        <v>21</v>
      </c>
      <c r="B20" t="s">
        <v>87</v>
      </c>
      <c r="C20" t="s">
        <v>138</v>
      </c>
      <c r="E20" s="69" t="s">
        <v>111</v>
      </c>
      <c r="F20" s="69" t="s">
        <v>97</v>
      </c>
      <c r="G20" s="69" t="s">
        <v>110</v>
      </c>
      <c r="H20" s="69" t="s">
        <v>96</v>
      </c>
      <c r="I20" s="69" t="s">
        <v>101</v>
      </c>
      <c r="P20" t="s">
        <v>120</v>
      </c>
      <c r="Q20" s="86" t="s">
        <v>85</v>
      </c>
      <c r="R20" s="86" t="str">
        <f t="shared" si="0"/>
        <v>Discus_SW</v>
      </c>
      <c r="S20" s="86">
        <v>13.1</v>
      </c>
    </row>
    <row r="21" spans="1:19" ht="15" customHeight="1" x14ac:dyDescent="0.2">
      <c r="A21" t="s">
        <v>21</v>
      </c>
      <c r="B21" t="s">
        <v>88</v>
      </c>
      <c r="C21" t="s">
        <v>139</v>
      </c>
      <c r="D21" s="69" t="s">
        <v>110</v>
      </c>
      <c r="E21" s="69" t="s">
        <v>96</v>
      </c>
      <c r="G21" s="69" t="s">
        <v>97</v>
      </c>
      <c r="H21" s="69" t="s">
        <v>101</v>
      </c>
      <c r="I21" s="69" t="s">
        <v>111</v>
      </c>
      <c r="P21" t="s">
        <v>120</v>
      </c>
      <c r="Q21" s="86" t="s">
        <v>20</v>
      </c>
      <c r="R21" s="86" t="str">
        <f t="shared" si="0"/>
        <v>Discus_U17M</v>
      </c>
      <c r="S21" s="86">
        <v>14</v>
      </c>
    </row>
    <row r="22" spans="1:19" ht="15" customHeight="1" x14ac:dyDescent="0.2">
      <c r="A22" t="s">
        <v>21</v>
      </c>
      <c r="B22" t="s">
        <v>20</v>
      </c>
      <c r="C22" t="s">
        <v>140</v>
      </c>
      <c r="D22" s="69" t="s">
        <v>101</v>
      </c>
      <c r="E22" s="69" t="s">
        <v>110</v>
      </c>
      <c r="F22" s="69" t="s">
        <v>96</v>
      </c>
      <c r="G22" s="69" t="s">
        <v>97</v>
      </c>
      <c r="H22" s="69" t="s">
        <v>111</v>
      </c>
      <c r="P22" t="s">
        <v>120</v>
      </c>
      <c r="Q22" s="86" t="s">
        <v>87</v>
      </c>
      <c r="R22" s="86" t="str">
        <f t="shared" si="0"/>
        <v>Discus_SM</v>
      </c>
      <c r="S22" s="86">
        <v>14.5</v>
      </c>
    </row>
    <row r="23" spans="1:19" ht="15" customHeight="1" x14ac:dyDescent="0.2">
      <c r="A23" t="s">
        <v>21</v>
      </c>
      <c r="B23" t="s">
        <v>85</v>
      </c>
      <c r="C23" t="s">
        <v>141</v>
      </c>
      <c r="D23" s="69" t="s">
        <v>110</v>
      </c>
      <c r="F23" s="69" t="s">
        <v>111</v>
      </c>
      <c r="G23" s="69" t="s">
        <v>96</v>
      </c>
      <c r="H23" s="69" t="s">
        <v>97</v>
      </c>
      <c r="I23" s="69" t="s">
        <v>101</v>
      </c>
      <c r="P23" t="s">
        <v>120</v>
      </c>
      <c r="Q23" s="86">
        <v>0</v>
      </c>
      <c r="R23" s="86" t="str">
        <f t="shared" si="0"/>
        <v>Discus_0</v>
      </c>
      <c r="S23" s="86">
        <v>0</v>
      </c>
    </row>
    <row r="24" spans="1:19" ht="15" customHeight="1" x14ac:dyDescent="0.2">
      <c r="A24" t="s">
        <v>24</v>
      </c>
      <c r="B24" t="s">
        <v>89</v>
      </c>
      <c r="C24" t="s">
        <v>142</v>
      </c>
      <c r="D24" s="69" t="s">
        <v>101</v>
      </c>
      <c r="E24" s="69" t="s">
        <v>96</v>
      </c>
      <c r="F24" s="69" t="s">
        <v>110</v>
      </c>
      <c r="G24" s="69" t="s">
        <v>111</v>
      </c>
      <c r="I24" s="69" t="s">
        <v>97</v>
      </c>
      <c r="P24" t="s">
        <v>120</v>
      </c>
      <c r="Q24" s="86" t="s">
        <v>91</v>
      </c>
      <c r="R24" s="86" t="str">
        <f t="shared" si="0"/>
        <v>Discus_U17W</v>
      </c>
      <c r="S24" s="86">
        <v>15.5</v>
      </c>
    </row>
    <row r="25" spans="1:19" ht="15" customHeight="1" x14ac:dyDescent="0.2">
      <c r="A25" t="s">
        <v>24</v>
      </c>
      <c r="B25" t="s">
        <v>91</v>
      </c>
      <c r="C25" t="s">
        <v>143</v>
      </c>
      <c r="E25" s="69" t="s">
        <v>110</v>
      </c>
      <c r="F25" s="69" t="s">
        <v>111</v>
      </c>
      <c r="G25" s="69" t="s">
        <v>101</v>
      </c>
      <c r="H25" s="69" t="s">
        <v>97</v>
      </c>
      <c r="I25" s="69" t="s">
        <v>96</v>
      </c>
      <c r="P25" t="s">
        <v>120</v>
      </c>
      <c r="Q25" s="86" t="s">
        <v>88</v>
      </c>
      <c r="R25" s="86" t="str">
        <f t="shared" si="0"/>
        <v>Discus_U20M</v>
      </c>
      <c r="S25" s="86">
        <v>16.399999999999999</v>
      </c>
    </row>
    <row r="26" spans="1:19" ht="15" customHeight="1" x14ac:dyDescent="0.2">
      <c r="A26" t="s">
        <v>24</v>
      </c>
      <c r="B26" t="s">
        <v>86</v>
      </c>
      <c r="C26" t="s">
        <v>144</v>
      </c>
      <c r="D26" s="69" t="s">
        <v>110</v>
      </c>
      <c r="E26" s="69" t="s">
        <v>97</v>
      </c>
      <c r="F26" s="69" t="s">
        <v>101</v>
      </c>
      <c r="G26" s="69" t="s">
        <v>111</v>
      </c>
      <c r="H26" s="69" t="s">
        <v>96</v>
      </c>
      <c r="P26" t="s">
        <v>120</v>
      </c>
      <c r="Q26" s="86">
        <v>0</v>
      </c>
      <c r="R26" s="86" t="str">
        <f t="shared" si="0"/>
        <v>Discus_0</v>
      </c>
      <c r="S26" s="86" t="s">
        <v>47</v>
      </c>
    </row>
    <row r="27" spans="1:19" ht="15" customHeight="1" x14ac:dyDescent="0.2">
      <c r="A27" t="s">
        <v>31</v>
      </c>
      <c r="B27" t="s">
        <v>87</v>
      </c>
      <c r="C27" t="s">
        <v>145</v>
      </c>
      <c r="D27" s="69" t="s">
        <v>111</v>
      </c>
      <c r="E27" s="69" t="s">
        <v>97</v>
      </c>
      <c r="F27" s="69" t="s">
        <v>101</v>
      </c>
      <c r="H27" s="69" t="s">
        <v>110</v>
      </c>
      <c r="I27" s="69" t="s">
        <v>96</v>
      </c>
      <c r="P27" t="s">
        <v>116</v>
      </c>
      <c r="Q27" s="86" t="s">
        <v>87</v>
      </c>
      <c r="R27" s="86" t="str">
        <f t="shared" si="0"/>
        <v>Javelin_SM</v>
      </c>
      <c r="S27" s="86">
        <v>11.3</v>
      </c>
    </row>
    <row r="28" spans="1:19" ht="15" customHeight="1" x14ac:dyDescent="0.2">
      <c r="A28" t="s">
        <v>31</v>
      </c>
      <c r="B28" t="s">
        <v>88</v>
      </c>
      <c r="C28" t="s">
        <v>146</v>
      </c>
      <c r="E28" s="69" t="s">
        <v>110</v>
      </c>
      <c r="F28" s="69" t="s">
        <v>96</v>
      </c>
      <c r="G28" s="69" t="s">
        <v>101</v>
      </c>
      <c r="H28" s="69" t="s">
        <v>97</v>
      </c>
      <c r="I28" s="69" t="s">
        <v>111</v>
      </c>
      <c r="P28" t="s">
        <v>116</v>
      </c>
      <c r="Q28" s="86" t="s">
        <v>91</v>
      </c>
      <c r="R28" s="86" t="str">
        <f t="shared" si="0"/>
        <v>Javelin_U17W</v>
      </c>
      <c r="S28" s="86">
        <v>12.15</v>
      </c>
    </row>
    <row r="29" spans="1:19" ht="15" customHeight="1" x14ac:dyDescent="0.2">
      <c r="A29" t="s">
        <v>38</v>
      </c>
      <c r="B29" t="s">
        <v>20</v>
      </c>
      <c r="C29" t="s">
        <v>147</v>
      </c>
      <c r="D29" s="69" t="s">
        <v>97</v>
      </c>
      <c r="E29" s="69" t="s">
        <v>110</v>
      </c>
      <c r="F29" s="69" t="s">
        <v>101</v>
      </c>
      <c r="G29" s="69" t="s">
        <v>96</v>
      </c>
      <c r="I29" s="69" t="s">
        <v>111</v>
      </c>
      <c r="P29" t="s">
        <v>116</v>
      </c>
      <c r="Q29" s="86" t="s">
        <v>88</v>
      </c>
      <c r="R29" s="86" t="str">
        <f t="shared" si="0"/>
        <v>Javelin_U20M</v>
      </c>
      <c r="S29" s="86">
        <v>13</v>
      </c>
    </row>
    <row r="30" spans="1:19" ht="15" customHeight="1" x14ac:dyDescent="0.2">
      <c r="A30" t="s">
        <v>38</v>
      </c>
      <c r="B30" t="s">
        <v>85</v>
      </c>
      <c r="C30" t="s">
        <v>148</v>
      </c>
      <c r="D30" s="69" t="s">
        <v>101</v>
      </c>
      <c r="E30" s="69" t="s">
        <v>96</v>
      </c>
      <c r="G30" s="69" t="s">
        <v>111</v>
      </c>
      <c r="H30" s="69" t="s">
        <v>110</v>
      </c>
      <c r="I30" s="69" t="s">
        <v>97</v>
      </c>
      <c r="P30" t="s">
        <v>116</v>
      </c>
      <c r="Q30" s="86" t="s">
        <v>93</v>
      </c>
      <c r="R30" s="86" t="str">
        <f t="shared" si="0"/>
        <v>Javelin_U13G</v>
      </c>
      <c r="S30" s="86">
        <v>13.45</v>
      </c>
    </row>
    <row r="31" spans="1:19" ht="15" customHeight="1" x14ac:dyDescent="0.2">
      <c r="A31" t="s">
        <v>44</v>
      </c>
      <c r="B31" t="s">
        <v>89</v>
      </c>
      <c r="C31" t="s">
        <v>149</v>
      </c>
      <c r="E31" s="69" t="s">
        <v>110</v>
      </c>
      <c r="F31" s="69" t="s">
        <v>96</v>
      </c>
      <c r="G31" s="69" t="s">
        <v>101</v>
      </c>
      <c r="H31" s="69" t="s">
        <v>97</v>
      </c>
      <c r="I31" s="69" t="s">
        <v>111</v>
      </c>
      <c r="P31" t="s">
        <v>116</v>
      </c>
      <c r="Q31" s="86" t="s">
        <v>85</v>
      </c>
      <c r="R31" s="86" t="str">
        <f t="shared" si="0"/>
        <v>Javelin_SW</v>
      </c>
      <c r="S31" s="86">
        <v>14.15</v>
      </c>
    </row>
    <row r="32" spans="1:19" ht="15" customHeight="1" x14ac:dyDescent="0.2">
      <c r="A32" t="s">
        <v>44</v>
      </c>
      <c r="B32" t="s">
        <v>91</v>
      </c>
      <c r="C32" t="s">
        <v>150</v>
      </c>
      <c r="D32" s="69" t="s">
        <v>97</v>
      </c>
      <c r="E32" s="69" t="s">
        <v>96</v>
      </c>
      <c r="F32" s="69" t="s">
        <v>110</v>
      </c>
      <c r="G32" s="69" t="s">
        <v>101</v>
      </c>
      <c r="H32" s="69" t="s">
        <v>111</v>
      </c>
      <c r="P32" t="s">
        <v>116</v>
      </c>
      <c r="Q32" s="86" t="s">
        <v>86</v>
      </c>
      <c r="R32" s="86" t="str">
        <f t="shared" si="0"/>
        <v>Javelin_U15G</v>
      </c>
      <c r="S32" s="86">
        <v>15</v>
      </c>
    </row>
    <row r="33" spans="1:19" ht="15" customHeight="1" x14ac:dyDescent="0.2">
      <c r="A33" t="s">
        <v>51</v>
      </c>
      <c r="B33" t="s">
        <v>52</v>
      </c>
      <c r="C33" t="s">
        <v>151</v>
      </c>
      <c r="D33" s="69" t="s">
        <v>110</v>
      </c>
      <c r="E33" s="69" t="s">
        <v>101</v>
      </c>
      <c r="F33" s="69" t="s">
        <v>111</v>
      </c>
      <c r="H33" s="69" t="s">
        <v>97</v>
      </c>
      <c r="I33" s="69" t="s">
        <v>96</v>
      </c>
      <c r="P33" t="s">
        <v>116</v>
      </c>
      <c r="Q33" s="86" t="s">
        <v>20</v>
      </c>
      <c r="R33" s="86" t="str">
        <f t="shared" si="0"/>
        <v>Javelin_U17M</v>
      </c>
      <c r="S33" s="86">
        <v>15.35</v>
      </c>
    </row>
    <row r="34" spans="1:19" ht="15" customHeight="1" x14ac:dyDescent="0.2">
      <c r="A34" t="s">
        <v>51</v>
      </c>
      <c r="B34" t="s">
        <v>86</v>
      </c>
      <c r="C34" t="s">
        <v>152</v>
      </c>
      <c r="D34" s="69" t="s">
        <v>101</v>
      </c>
      <c r="E34" s="69" t="s">
        <v>110</v>
      </c>
      <c r="F34" s="69" t="s">
        <v>111</v>
      </c>
      <c r="G34" s="69" t="s">
        <v>97</v>
      </c>
      <c r="I34" s="69" t="s">
        <v>96</v>
      </c>
      <c r="P34" t="s">
        <v>116</v>
      </c>
      <c r="Q34" s="86" t="s">
        <v>89</v>
      </c>
      <c r="R34" s="86" t="str">
        <f t="shared" si="0"/>
        <v>Javelin_U15B</v>
      </c>
      <c r="S34" s="86">
        <v>16.2</v>
      </c>
    </row>
    <row r="35" spans="1:19" ht="15" customHeight="1" x14ac:dyDescent="0.2">
      <c r="A35" t="s">
        <v>57</v>
      </c>
      <c r="B35" t="s">
        <v>93</v>
      </c>
      <c r="C35" t="s">
        <v>153</v>
      </c>
      <c r="D35" s="69" t="s">
        <v>111</v>
      </c>
      <c r="E35" s="69" t="s">
        <v>96</v>
      </c>
      <c r="F35" s="69" t="s">
        <v>97</v>
      </c>
      <c r="G35" s="69" t="s">
        <v>101</v>
      </c>
      <c r="H35" s="69" t="s">
        <v>110</v>
      </c>
      <c r="P35" t="s">
        <v>116</v>
      </c>
      <c r="Q35" s="86" t="s">
        <v>52</v>
      </c>
      <c r="R35" s="86" t="str">
        <f t="shared" si="0"/>
        <v>Javelin_U13B</v>
      </c>
      <c r="S35" s="86">
        <v>16.55</v>
      </c>
    </row>
    <row r="36" spans="1:19" ht="15" customHeight="1" x14ac:dyDescent="0.2">
      <c r="A36" t="s">
        <v>64</v>
      </c>
      <c r="B36" t="s">
        <v>87</v>
      </c>
      <c r="C36" t="s">
        <v>154</v>
      </c>
      <c r="D36" s="69" t="s">
        <v>96</v>
      </c>
      <c r="E36" s="69" t="s">
        <v>111</v>
      </c>
      <c r="F36" s="69" t="s">
        <v>97</v>
      </c>
      <c r="G36" s="69" t="s">
        <v>101</v>
      </c>
      <c r="H36" s="69" t="s">
        <v>110</v>
      </c>
      <c r="P36" t="s">
        <v>117</v>
      </c>
      <c r="Q36" s="86" t="s">
        <v>88</v>
      </c>
      <c r="R36" s="86" t="str">
        <f t="shared" si="0"/>
        <v>Long Jump_U20M</v>
      </c>
      <c r="S36" s="86">
        <v>11.3</v>
      </c>
    </row>
    <row r="37" spans="1:19" ht="15" customHeight="1" x14ac:dyDescent="0.2">
      <c r="A37" t="s">
        <v>64</v>
      </c>
      <c r="B37" t="s">
        <v>88</v>
      </c>
      <c r="C37" t="s">
        <v>155</v>
      </c>
      <c r="D37" s="69" t="s">
        <v>111</v>
      </c>
      <c r="E37" s="69" t="s">
        <v>97</v>
      </c>
      <c r="F37" s="69" t="s">
        <v>101</v>
      </c>
      <c r="G37" s="69" t="s">
        <v>96</v>
      </c>
      <c r="I37" s="69" t="s">
        <v>110</v>
      </c>
      <c r="P37" t="s">
        <v>117</v>
      </c>
      <c r="Q37" s="86" t="s">
        <v>85</v>
      </c>
      <c r="R37" s="86" t="str">
        <f t="shared" si="0"/>
        <v>Long Jump_SW</v>
      </c>
      <c r="S37" s="86">
        <v>12.15</v>
      </c>
    </row>
    <row r="38" spans="1:19" ht="15" customHeight="1" x14ac:dyDescent="0.2">
      <c r="A38" t="s">
        <v>64</v>
      </c>
      <c r="B38" t="s">
        <v>20</v>
      </c>
      <c r="C38" t="s">
        <v>156</v>
      </c>
      <c r="E38" s="69" t="s">
        <v>111</v>
      </c>
      <c r="F38" s="69" t="s">
        <v>110</v>
      </c>
      <c r="G38" s="69" t="s">
        <v>97</v>
      </c>
      <c r="H38" s="69" t="s">
        <v>96</v>
      </c>
      <c r="I38" s="69" t="s">
        <v>101</v>
      </c>
      <c r="P38" t="s">
        <v>117</v>
      </c>
      <c r="Q38" s="86" t="s">
        <v>93</v>
      </c>
      <c r="R38" s="86" t="str">
        <f t="shared" si="0"/>
        <v>Long Jump_U13G</v>
      </c>
      <c r="S38" s="86">
        <v>13</v>
      </c>
    </row>
    <row r="39" spans="1:19" ht="15" customHeight="1" x14ac:dyDescent="0.2">
      <c r="A39" t="s">
        <v>64</v>
      </c>
      <c r="B39" t="s">
        <v>89</v>
      </c>
      <c r="C39" t="s">
        <v>157</v>
      </c>
      <c r="D39" s="69" t="s">
        <v>111</v>
      </c>
      <c r="E39" s="69" t="s">
        <v>101</v>
      </c>
      <c r="G39" s="69" t="s">
        <v>110</v>
      </c>
      <c r="H39" s="69" t="s">
        <v>96</v>
      </c>
      <c r="I39" s="69" t="s">
        <v>97</v>
      </c>
      <c r="P39" t="s">
        <v>117</v>
      </c>
      <c r="Q39" s="86" t="s">
        <v>87</v>
      </c>
      <c r="R39" s="86" t="str">
        <f t="shared" si="0"/>
        <v>Long Jump_SM</v>
      </c>
      <c r="S39" s="86">
        <v>13.3</v>
      </c>
    </row>
    <row r="40" spans="1:19" ht="15" customHeight="1" x14ac:dyDescent="0.2">
      <c r="A40" t="s">
        <v>64</v>
      </c>
      <c r="B40" t="s">
        <v>52</v>
      </c>
      <c r="C40" t="s">
        <v>158</v>
      </c>
      <c r="D40" s="69" t="s">
        <v>96</v>
      </c>
      <c r="E40" s="69" t="s">
        <v>111</v>
      </c>
      <c r="G40" s="69" t="s">
        <v>110</v>
      </c>
      <c r="H40" s="69" t="s">
        <v>101</v>
      </c>
      <c r="I40" s="69" t="s">
        <v>97</v>
      </c>
      <c r="P40" t="s">
        <v>117</v>
      </c>
      <c r="Q40" s="86" t="s">
        <v>52</v>
      </c>
      <c r="R40" s="86" t="str">
        <f t="shared" si="0"/>
        <v>Long Jump_U13B</v>
      </c>
      <c r="S40" s="86">
        <v>14.15</v>
      </c>
    </row>
    <row r="41" spans="1:19" ht="15" customHeight="1" x14ac:dyDescent="0.2">
      <c r="A41" t="s">
        <v>64</v>
      </c>
      <c r="B41" t="s">
        <v>85</v>
      </c>
      <c r="C41" t="s">
        <v>159</v>
      </c>
      <c r="E41" s="69" t="s">
        <v>96</v>
      </c>
      <c r="F41" s="69" t="s">
        <v>111</v>
      </c>
      <c r="G41" s="69" t="s">
        <v>101</v>
      </c>
      <c r="H41" s="69" t="s">
        <v>97</v>
      </c>
      <c r="I41" s="69" t="s">
        <v>110</v>
      </c>
      <c r="P41" t="s">
        <v>117</v>
      </c>
      <c r="Q41" s="86" t="s">
        <v>89</v>
      </c>
      <c r="R41" s="86" t="str">
        <f t="shared" si="0"/>
        <v>Long Jump_U15B</v>
      </c>
      <c r="S41" s="86">
        <v>14.45</v>
      </c>
    </row>
    <row r="42" spans="1:19" ht="15" customHeight="1" x14ac:dyDescent="0.2">
      <c r="A42" t="s">
        <v>64</v>
      </c>
      <c r="B42" t="s">
        <v>91</v>
      </c>
      <c r="C42" t="s">
        <v>160</v>
      </c>
      <c r="D42" s="69" t="s">
        <v>101</v>
      </c>
      <c r="E42" s="69" t="s">
        <v>97</v>
      </c>
      <c r="F42" s="69" t="s">
        <v>96</v>
      </c>
      <c r="G42" s="69" t="s">
        <v>111</v>
      </c>
      <c r="H42" s="69" t="s">
        <v>110</v>
      </c>
      <c r="P42" t="s">
        <v>117</v>
      </c>
      <c r="Q42" s="86" t="s">
        <v>86</v>
      </c>
      <c r="R42" s="86" t="str">
        <f t="shared" si="0"/>
        <v>Long Jump_U15G</v>
      </c>
      <c r="S42" s="86">
        <v>15.2</v>
      </c>
    </row>
    <row r="43" spans="1:19" ht="15" customHeight="1" x14ac:dyDescent="0.2">
      <c r="A43" t="s">
        <v>64</v>
      </c>
      <c r="B43" t="s">
        <v>86</v>
      </c>
      <c r="C43" t="s">
        <v>161</v>
      </c>
      <c r="D43" s="69" t="s">
        <v>97</v>
      </c>
      <c r="E43" s="69" t="s">
        <v>110</v>
      </c>
      <c r="F43" s="69" t="s">
        <v>101</v>
      </c>
      <c r="G43" s="69" t="s">
        <v>111</v>
      </c>
      <c r="H43" s="69" t="s">
        <v>96</v>
      </c>
      <c r="P43" t="s">
        <v>117</v>
      </c>
      <c r="Q43" s="86" t="s">
        <v>91</v>
      </c>
      <c r="R43" s="86" t="str">
        <f t="shared" si="0"/>
        <v>Long Jump_U17W</v>
      </c>
      <c r="S43" s="86">
        <v>15.55</v>
      </c>
    </row>
    <row r="44" spans="1:19" ht="15" customHeight="1" x14ac:dyDescent="0.2">
      <c r="A44" t="s">
        <v>64</v>
      </c>
      <c r="B44" t="s">
        <v>93</v>
      </c>
      <c r="C44" t="s">
        <v>162</v>
      </c>
      <c r="D44" s="69" t="s">
        <v>96</v>
      </c>
      <c r="E44" s="69" t="s">
        <v>97</v>
      </c>
      <c r="F44" s="69" t="s">
        <v>101</v>
      </c>
      <c r="H44" s="69" t="s">
        <v>110</v>
      </c>
      <c r="I44" s="69" t="s">
        <v>111</v>
      </c>
      <c r="P44" t="s">
        <v>117</v>
      </c>
      <c r="Q44" s="86" t="s">
        <v>20</v>
      </c>
      <c r="R44" s="86" t="str">
        <f t="shared" si="0"/>
        <v>Long Jump_U17M</v>
      </c>
      <c r="S44" s="86">
        <v>16.399999999999999</v>
      </c>
    </row>
    <row r="45" spans="1:19" ht="15" customHeight="1" x14ac:dyDescent="0.2">
      <c r="A45" t="s">
        <v>112</v>
      </c>
      <c r="B45" t="s">
        <v>20</v>
      </c>
      <c r="C45" t="s">
        <v>163</v>
      </c>
      <c r="D45" s="69" t="s">
        <v>111</v>
      </c>
      <c r="E45" s="69" t="s">
        <v>110</v>
      </c>
      <c r="G45" s="69" t="s">
        <v>101</v>
      </c>
      <c r="H45" s="69" t="s">
        <v>97</v>
      </c>
      <c r="I45" s="69" t="s">
        <v>96</v>
      </c>
      <c r="P45" t="s">
        <v>117</v>
      </c>
      <c r="Q45" s="86">
        <v>0</v>
      </c>
      <c r="R45" s="86" t="str">
        <f t="shared" si="0"/>
        <v>Long Jump_0</v>
      </c>
      <c r="S45" s="86">
        <v>0</v>
      </c>
    </row>
    <row r="46" spans="1:19" ht="15" customHeight="1" x14ac:dyDescent="0.2">
      <c r="A46" t="s">
        <v>112</v>
      </c>
      <c r="B46" t="s">
        <v>89</v>
      </c>
      <c r="C46" t="s">
        <v>164</v>
      </c>
      <c r="D46" s="69" t="s">
        <v>111</v>
      </c>
      <c r="E46" s="69" t="s">
        <v>97</v>
      </c>
      <c r="F46" s="69" t="s">
        <v>101</v>
      </c>
      <c r="G46" s="69" t="s">
        <v>110</v>
      </c>
      <c r="H46" s="69" t="s">
        <v>96</v>
      </c>
      <c r="P46" t="s">
        <v>121</v>
      </c>
      <c r="Q46" s="86" t="s">
        <v>89</v>
      </c>
      <c r="R46" s="86" t="str">
        <f t="shared" si="0"/>
        <v>Triple Jump_U15B</v>
      </c>
      <c r="S46" s="86">
        <v>11.3</v>
      </c>
    </row>
    <row r="47" spans="1:19" ht="15" customHeight="1" x14ac:dyDescent="0.2">
      <c r="A47" t="s">
        <v>112</v>
      </c>
      <c r="B47" t="s">
        <v>52</v>
      </c>
      <c r="C47" t="s">
        <v>165</v>
      </c>
      <c r="D47" s="69" t="s">
        <v>101</v>
      </c>
      <c r="E47" s="69" t="s">
        <v>96</v>
      </c>
      <c r="F47" s="69" t="s">
        <v>110</v>
      </c>
      <c r="G47" s="69" t="s">
        <v>111</v>
      </c>
      <c r="I47" s="69" t="s">
        <v>97</v>
      </c>
      <c r="P47" t="s">
        <v>121</v>
      </c>
      <c r="Q47" s="86" t="s">
        <v>20</v>
      </c>
      <c r="R47" s="86" t="str">
        <f t="shared" si="0"/>
        <v>Triple Jump_U17M</v>
      </c>
      <c r="S47" s="86">
        <v>12.3</v>
      </c>
    </row>
    <row r="48" spans="1:19" ht="15" customHeight="1" x14ac:dyDescent="0.2">
      <c r="A48" t="s">
        <v>112</v>
      </c>
      <c r="B48" t="s">
        <v>86</v>
      </c>
      <c r="C48" t="s">
        <v>166</v>
      </c>
      <c r="D48" s="69" t="s">
        <v>110</v>
      </c>
      <c r="E48" s="69" t="s">
        <v>96</v>
      </c>
      <c r="F48" s="69" t="s">
        <v>111</v>
      </c>
      <c r="H48" s="69" t="s">
        <v>101</v>
      </c>
      <c r="I48" s="69" t="s">
        <v>97</v>
      </c>
      <c r="P48" t="s">
        <v>121</v>
      </c>
      <c r="Q48" s="86" t="s">
        <v>91</v>
      </c>
      <c r="R48" s="86" t="str">
        <f t="shared" si="0"/>
        <v>Triple Jump_U17W</v>
      </c>
      <c r="S48" s="86">
        <v>13.3</v>
      </c>
    </row>
    <row r="49" spans="1:20" ht="15" customHeight="1" x14ac:dyDescent="0.2">
      <c r="A49" t="s">
        <v>112</v>
      </c>
      <c r="B49" t="s">
        <v>93</v>
      </c>
      <c r="C49" t="s">
        <v>167</v>
      </c>
      <c r="D49" s="69" t="s">
        <v>111</v>
      </c>
      <c r="E49" s="69" t="s">
        <v>101</v>
      </c>
      <c r="G49" s="69" t="s">
        <v>97</v>
      </c>
      <c r="H49" s="69" t="s">
        <v>96</v>
      </c>
      <c r="I49" s="69" t="s">
        <v>110</v>
      </c>
      <c r="P49" t="s">
        <v>121</v>
      </c>
      <c r="Q49" s="86">
        <v>0</v>
      </c>
      <c r="R49" s="86" t="str">
        <f t="shared" si="0"/>
        <v>Triple Jump_0</v>
      </c>
      <c r="S49" s="86">
        <v>0</v>
      </c>
    </row>
    <row r="50" spans="1:20" ht="15" customHeight="1" x14ac:dyDescent="0.2">
      <c r="A50" t="s">
        <v>113</v>
      </c>
      <c r="B50" t="s">
        <v>114</v>
      </c>
      <c r="C50" t="s">
        <v>168</v>
      </c>
      <c r="D50" s="69" t="s">
        <v>110</v>
      </c>
      <c r="E50" s="69" t="s">
        <v>111</v>
      </c>
      <c r="F50" s="69" t="s">
        <v>97</v>
      </c>
      <c r="G50" s="69" t="s">
        <v>96</v>
      </c>
      <c r="I50" s="69" t="s">
        <v>101</v>
      </c>
      <c r="P50" t="s">
        <v>121</v>
      </c>
      <c r="Q50" s="86" t="s">
        <v>85</v>
      </c>
      <c r="R50" s="86" t="str">
        <f t="shared" si="0"/>
        <v>Triple Jump_SW</v>
      </c>
      <c r="S50" s="86">
        <v>14.3</v>
      </c>
    </row>
    <row r="51" spans="1:20" ht="15" customHeight="1" x14ac:dyDescent="0.2">
      <c r="A51" t="s">
        <v>113</v>
      </c>
      <c r="B51" t="s">
        <v>115</v>
      </c>
      <c r="C51" t="s">
        <v>169</v>
      </c>
      <c r="D51" s="69" t="s">
        <v>97</v>
      </c>
      <c r="E51" s="69" t="s">
        <v>111</v>
      </c>
      <c r="F51" s="69" t="s">
        <v>96</v>
      </c>
      <c r="G51" s="69" t="s">
        <v>101</v>
      </c>
      <c r="H51" s="69" t="s">
        <v>110</v>
      </c>
      <c r="P51" t="s">
        <v>121</v>
      </c>
      <c r="Q51" s="86">
        <v>0</v>
      </c>
      <c r="R51" s="86" t="str">
        <f t="shared" si="0"/>
        <v>Triple Jump_0</v>
      </c>
      <c r="S51" s="86">
        <v>0</v>
      </c>
    </row>
    <row r="52" spans="1:20" x14ac:dyDescent="0.2">
      <c r="A52" t="s">
        <v>116</v>
      </c>
      <c r="B52" t="s">
        <v>87</v>
      </c>
      <c r="C52" t="s">
        <v>170</v>
      </c>
      <c r="D52" s="69" t="s">
        <v>97</v>
      </c>
      <c r="E52" s="69" t="s">
        <v>96</v>
      </c>
      <c r="F52" s="69" t="s">
        <v>101</v>
      </c>
      <c r="G52" s="69" t="s">
        <v>110</v>
      </c>
      <c r="H52" s="69" t="s">
        <v>111</v>
      </c>
      <c r="P52" t="s">
        <v>121</v>
      </c>
      <c r="Q52" s="86" t="s">
        <v>88</v>
      </c>
      <c r="R52" s="86" t="str">
        <f t="shared" si="0"/>
        <v>Triple Jump_U20M</v>
      </c>
      <c r="S52" s="86">
        <v>15.3</v>
      </c>
    </row>
    <row r="53" spans="1:20" x14ac:dyDescent="0.2">
      <c r="A53" t="s">
        <v>116</v>
      </c>
      <c r="B53" t="s">
        <v>88</v>
      </c>
      <c r="C53" t="s">
        <v>171</v>
      </c>
      <c r="E53" s="69" t="s">
        <v>97</v>
      </c>
      <c r="F53" s="69" t="s">
        <v>96</v>
      </c>
      <c r="G53" s="69" t="s">
        <v>111</v>
      </c>
      <c r="H53" s="69" t="s">
        <v>101</v>
      </c>
      <c r="I53" s="69" t="s">
        <v>110</v>
      </c>
      <c r="P53" t="s">
        <v>121</v>
      </c>
      <c r="Q53" s="86" t="s">
        <v>87</v>
      </c>
      <c r="R53" s="86" t="str">
        <f t="shared" si="0"/>
        <v>Triple Jump_SM</v>
      </c>
      <c r="S53" s="86">
        <v>16.3</v>
      </c>
    </row>
    <row r="54" spans="1:20" x14ac:dyDescent="0.2">
      <c r="A54" t="s">
        <v>116</v>
      </c>
      <c r="B54" t="s">
        <v>20</v>
      </c>
      <c r="C54" t="s">
        <v>172</v>
      </c>
      <c r="D54" s="69" t="s">
        <v>110</v>
      </c>
      <c r="F54" s="69" t="s">
        <v>97</v>
      </c>
      <c r="G54" s="69" t="s">
        <v>96</v>
      </c>
      <c r="H54" s="69" t="s">
        <v>101</v>
      </c>
      <c r="I54" s="69" t="s">
        <v>111</v>
      </c>
      <c r="P54" t="s">
        <v>121</v>
      </c>
      <c r="Q54" s="86">
        <v>0</v>
      </c>
      <c r="R54" s="86" t="str">
        <f t="shared" si="0"/>
        <v>Triple Jump_0</v>
      </c>
      <c r="S54" s="86">
        <v>0</v>
      </c>
    </row>
    <row r="55" spans="1:20" x14ac:dyDescent="0.2">
      <c r="A55" t="s">
        <v>116</v>
      </c>
      <c r="B55" t="s">
        <v>89</v>
      </c>
      <c r="C55" t="s">
        <v>173</v>
      </c>
      <c r="D55" s="69" t="s">
        <v>111</v>
      </c>
      <c r="E55" s="69" t="s">
        <v>101</v>
      </c>
      <c r="F55" s="69" t="s">
        <v>97</v>
      </c>
      <c r="H55" s="69" t="s">
        <v>110</v>
      </c>
      <c r="I55" s="69" t="s">
        <v>96</v>
      </c>
      <c r="P55" t="s">
        <v>118</v>
      </c>
      <c r="Q55" s="86" t="s">
        <v>20</v>
      </c>
      <c r="R55" s="86" t="str">
        <f t="shared" si="0"/>
        <v>High Jump_U17M</v>
      </c>
      <c r="S55" s="86">
        <v>11.3</v>
      </c>
      <c r="T55" s="86">
        <v>1.2</v>
      </c>
    </row>
    <row r="56" spans="1:20" x14ac:dyDescent="0.2">
      <c r="A56" t="s">
        <v>116</v>
      </c>
      <c r="B56" t="s">
        <v>52</v>
      </c>
      <c r="C56" t="s">
        <v>174</v>
      </c>
      <c r="D56" s="69" t="s">
        <v>97</v>
      </c>
      <c r="E56" s="69" t="s">
        <v>110</v>
      </c>
      <c r="F56" s="69" t="s">
        <v>96</v>
      </c>
      <c r="H56" s="69" t="s">
        <v>101</v>
      </c>
      <c r="I56" s="69" t="s">
        <v>111</v>
      </c>
      <c r="P56" t="s">
        <v>118</v>
      </c>
      <c r="Q56" s="86" t="s">
        <v>91</v>
      </c>
      <c r="R56" s="86" t="str">
        <f t="shared" si="0"/>
        <v>High Jump_U17W</v>
      </c>
      <c r="S56" s="86">
        <v>11.3</v>
      </c>
      <c r="T56" s="86">
        <v>1.1000000000000001</v>
      </c>
    </row>
    <row r="57" spans="1:20" x14ac:dyDescent="0.2">
      <c r="A57" t="s">
        <v>116</v>
      </c>
      <c r="B57" t="s">
        <v>85</v>
      </c>
      <c r="C57" t="s">
        <v>175</v>
      </c>
      <c r="E57" s="69" t="s">
        <v>101</v>
      </c>
      <c r="F57" s="69" t="s">
        <v>111</v>
      </c>
      <c r="G57" s="69" t="s">
        <v>97</v>
      </c>
      <c r="H57" s="69" t="s">
        <v>110</v>
      </c>
      <c r="I57" s="69" t="s">
        <v>96</v>
      </c>
      <c r="P57" t="s">
        <v>118</v>
      </c>
      <c r="Q57" t="s">
        <v>52</v>
      </c>
      <c r="R57" s="86" t="str">
        <f t="shared" si="0"/>
        <v>High Jump_U13B</v>
      </c>
      <c r="S57" s="86">
        <v>12.45</v>
      </c>
      <c r="T57" s="86">
        <v>1</v>
      </c>
    </row>
    <row r="58" spans="1:20" x14ac:dyDescent="0.2">
      <c r="A58" t="s">
        <v>116</v>
      </c>
      <c r="B58" t="s">
        <v>91</v>
      </c>
      <c r="C58" t="s">
        <v>176</v>
      </c>
      <c r="D58" s="69" t="s">
        <v>101</v>
      </c>
      <c r="F58" s="69" t="s">
        <v>96</v>
      </c>
      <c r="G58" s="69" t="s">
        <v>97</v>
      </c>
      <c r="H58" s="69" t="s">
        <v>110</v>
      </c>
      <c r="I58" s="69" t="s">
        <v>111</v>
      </c>
      <c r="P58" t="s">
        <v>118</v>
      </c>
      <c r="Q58" s="86" t="s">
        <v>93</v>
      </c>
      <c r="R58" s="86" t="str">
        <f t="shared" si="0"/>
        <v>High Jump_U13G</v>
      </c>
      <c r="S58" s="86">
        <v>12.45</v>
      </c>
      <c r="T58" s="86">
        <v>1</v>
      </c>
    </row>
    <row r="59" spans="1:20" x14ac:dyDescent="0.2">
      <c r="A59" t="s">
        <v>116</v>
      </c>
      <c r="B59" t="s">
        <v>86</v>
      </c>
      <c r="C59" t="s">
        <v>177</v>
      </c>
      <c r="D59" s="69" t="s">
        <v>111</v>
      </c>
      <c r="F59" s="69" t="s">
        <v>96</v>
      </c>
      <c r="G59" s="69" t="s">
        <v>97</v>
      </c>
      <c r="H59" s="69" t="s">
        <v>110</v>
      </c>
      <c r="I59" s="69" t="s">
        <v>101</v>
      </c>
      <c r="P59" t="s">
        <v>118</v>
      </c>
      <c r="Q59" s="86" t="s">
        <v>89</v>
      </c>
      <c r="R59" s="86" t="str">
        <f t="shared" si="0"/>
        <v>High Jump_U15B</v>
      </c>
      <c r="S59" s="86">
        <v>14</v>
      </c>
      <c r="T59" s="86">
        <v>1.1000000000000001</v>
      </c>
    </row>
    <row r="60" spans="1:20" x14ac:dyDescent="0.2">
      <c r="A60" t="s">
        <v>116</v>
      </c>
      <c r="B60" t="s">
        <v>93</v>
      </c>
      <c r="C60" t="s">
        <v>178</v>
      </c>
      <c r="D60" s="69" t="s">
        <v>97</v>
      </c>
      <c r="E60" s="69" t="s">
        <v>101</v>
      </c>
      <c r="G60" s="69" t="s">
        <v>110</v>
      </c>
      <c r="H60" s="69" t="s">
        <v>111</v>
      </c>
      <c r="I60" s="69" t="s">
        <v>96</v>
      </c>
      <c r="P60" t="s">
        <v>118</v>
      </c>
      <c r="Q60" s="86" t="s">
        <v>86</v>
      </c>
      <c r="R60" s="86" t="str">
        <f t="shared" si="0"/>
        <v>High Jump_U15G</v>
      </c>
      <c r="S60" s="86">
        <v>14</v>
      </c>
      <c r="T60" s="86">
        <v>1.05</v>
      </c>
    </row>
    <row r="61" spans="1:20" x14ac:dyDescent="0.2">
      <c r="A61" t="s">
        <v>117</v>
      </c>
      <c r="B61" t="s">
        <v>87</v>
      </c>
      <c r="C61" t="s">
        <v>179</v>
      </c>
      <c r="D61" s="69" t="s">
        <v>111</v>
      </c>
      <c r="E61" s="69" t="s">
        <v>101</v>
      </c>
      <c r="F61" s="69" t="s">
        <v>96</v>
      </c>
      <c r="G61" s="69" t="s">
        <v>97</v>
      </c>
      <c r="H61" s="69" t="s">
        <v>110</v>
      </c>
      <c r="P61" t="s">
        <v>118</v>
      </c>
      <c r="Q61" s="86" t="s">
        <v>88</v>
      </c>
      <c r="R61" s="86" t="str">
        <f t="shared" si="0"/>
        <v>High Jump_U20M</v>
      </c>
      <c r="S61" s="86">
        <v>15.15</v>
      </c>
      <c r="T61" s="86">
        <v>1.3</v>
      </c>
    </row>
    <row r="62" spans="1:20" x14ac:dyDescent="0.2">
      <c r="A62" t="s">
        <v>117</v>
      </c>
      <c r="B62" t="s">
        <v>88</v>
      </c>
      <c r="C62" t="s">
        <v>180</v>
      </c>
      <c r="D62" s="69" t="s">
        <v>101</v>
      </c>
      <c r="F62" s="69" t="s">
        <v>97</v>
      </c>
      <c r="G62" s="69" t="s">
        <v>96</v>
      </c>
      <c r="H62" s="69" t="s">
        <v>111</v>
      </c>
      <c r="I62" s="69" t="s">
        <v>110</v>
      </c>
      <c r="P62" t="s">
        <v>118</v>
      </c>
      <c r="Q62" s="86" t="s">
        <v>87</v>
      </c>
      <c r="R62" s="86" t="str">
        <f t="shared" si="0"/>
        <v>High Jump_SM</v>
      </c>
      <c r="S62" s="86">
        <v>15.15</v>
      </c>
      <c r="T62" s="86">
        <v>1.3</v>
      </c>
    </row>
    <row r="63" spans="1:20" x14ac:dyDescent="0.2">
      <c r="A63" t="s">
        <v>117</v>
      </c>
      <c r="B63" t="s">
        <v>20</v>
      </c>
      <c r="C63" t="s">
        <v>181</v>
      </c>
      <c r="D63" s="69" t="s">
        <v>97</v>
      </c>
      <c r="E63" s="69" t="s">
        <v>111</v>
      </c>
      <c r="F63" s="69" t="s">
        <v>110</v>
      </c>
      <c r="G63" s="69" t="s">
        <v>101</v>
      </c>
      <c r="H63" s="69" t="s">
        <v>96</v>
      </c>
      <c r="P63" t="s">
        <v>118</v>
      </c>
      <c r="Q63" s="86" t="s">
        <v>85</v>
      </c>
      <c r="R63" s="86" t="str">
        <f t="shared" si="0"/>
        <v>High Jump_SW</v>
      </c>
      <c r="S63" s="86">
        <v>16.3</v>
      </c>
      <c r="T63" s="86">
        <v>1.2</v>
      </c>
    </row>
    <row r="64" spans="1:20" x14ac:dyDescent="0.2">
      <c r="A64" t="s">
        <v>117</v>
      </c>
      <c r="B64" t="s">
        <v>89</v>
      </c>
      <c r="C64" t="s">
        <v>182</v>
      </c>
      <c r="E64" s="69" t="s">
        <v>96</v>
      </c>
      <c r="F64" s="69" t="s">
        <v>110</v>
      </c>
      <c r="G64" s="69" t="s">
        <v>111</v>
      </c>
      <c r="H64" s="69" t="s">
        <v>101</v>
      </c>
      <c r="I64" s="69" t="s">
        <v>97</v>
      </c>
    </row>
    <row r="65" spans="1:9" x14ac:dyDescent="0.2">
      <c r="A65" t="s">
        <v>117</v>
      </c>
      <c r="B65" t="s">
        <v>52</v>
      </c>
      <c r="C65" t="s">
        <v>183</v>
      </c>
      <c r="E65" s="69" t="s">
        <v>96</v>
      </c>
      <c r="F65" s="69" t="s">
        <v>110</v>
      </c>
      <c r="G65" s="69" t="s">
        <v>101</v>
      </c>
      <c r="H65" s="69" t="s">
        <v>111</v>
      </c>
      <c r="I65" s="69" t="s">
        <v>97</v>
      </c>
    </row>
    <row r="66" spans="1:9" x14ac:dyDescent="0.2">
      <c r="A66" t="s">
        <v>117</v>
      </c>
      <c r="B66" t="s">
        <v>85</v>
      </c>
      <c r="C66" t="s">
        <v>184</v>
      </c>
      <c r="D66" s="69" t="s">
        <v>101</v>
      </c>
      <c r="E66" s="69" t="s">
        <v>96</v>
      </c>
      <c r="F66" s="69" t="s">
        <v>110</v>
      </c>
      <c r="G66" s="69" t="s">
        <v>97</v>
      </c>
      <c r="H66" s="69" t="s">
        <v>111</v>
      </c>
    </row>
    <row r="67" spans="1:9" x14ac:dyDescent="0.2">
      <c r="A67" t="s">
        <v>117</v>
      </c>
      <c r="B67" t="s">
        <v>91</v>
      </c>
      <c r="C67" t="s">
        <v>185</v>
      </c>
      <c r="D67" s="69" t="s">
        <v>101</v>
      </c>
      <c r="E67" s="69" t="s">
        <v>97</v>
      </c>
      <c r="F67" s="69" t="s">
        <v>111</v>
      </c>
      <c r="G67" s="69" t="s">
        <v>110</v>
      </c>
      <c r="I67" s="69" t="s">
        <v>96</v>
      </c>
    </row>
    <row r="68" spans="1:9" x14ac:dyDescent="0.2">
      <c r="A68" t="s">
        <v>117</v>
      </c>
      <c r="B68" t="s">
        <v>86</v>
      </c>
      <c r="C68" t="s">
        <v>186</v>
      </c>
      <c r="D68" s="69" t="s">
        <v>97</v>
      </c>
      <c r="F68" s="69" t="s">
        <v>111</v>
      </c>
      <c r="G68" s="69" t="s">
        <v>110</v>
      </c>
      <c r="H68" s="69" t="s">
        <v>101</v>
      </c>
      <c r="I68" s="69" t="s">
        <v>96</v>
      </c>
    </row>
    <row r="69" spans="1:9" x14ac:dyDescent="0.2">
      <c r="A69" t="s">
        <v>117</v>
      </c>
      <c r="B69" t="s">
        <v>93</v>
      </c>
      <c r="C69" t="s">
        <v>187</v>
      </c>
      <c r="D69" s="69" t="s">
        <v>110</v>
      </c>
      <c r="E69" s="69" t="s">
        <v>96</v>
      </c>
      <c r="G69" s="69" t="s">
        <v>97</v>
      </c>
      <c r="H69" s="69" t="s">
        <v>101</v>
      </c>
      <c r="I69" s="69" t="s">
        <v>111</v>
      </c>
    </row>
    <row r="70" spans="1:9" x14ac:dyDescent="0.2">
      <c r="A70" t="s">
        <v>118</v>
      </c>
      <c r="B70" t="s">
        <v>87</v>
      </c>
      <c r="C70" t="s">
        <v>188</v>
      </c>
      <c r="E70" s="69" t="s">
        <v>96</v>
      </c>
      <c r="F70" s="69" t="s">
        <v>111</v>
      </c>
      <c r="G70" s="69" t="s">
        <v>110</v>
      </c>
      <c r="H70" s="69" t="s">
        <v>101</v>
      </c>
      <c r="I70" s="69" t="s">
        <v>97</v>
      </c>
    </row>
    <row r="71" spans="1:9" x14ac:dyDescent="0.2">
      <c r="A71" t="s">
        <v>118</v>
      </c>
      <c r="B71" t="s">
        <v>88</v>
      </c>
      <c r="C71" t="s">
        <v>189</v>
      </c>
      <c r="D71" s="69" t="s">
        <v>110</v>
      </c>
      <c r="E71" s="69" t="s">
        <v>96</v>
      </c>
      <c r="F71" s="69" t="s">
        <v>97</v>
      </c>
      <c r="G71" s="69" t="s">
        <v>101</v>
      </c>
      <c r="I71" s="69" t="s">
        <v>111</v>
      </c>
    </row>
    <row r="72" spans="1:9" x14ac:dyDescent="0.2">
      <c r="A72" t="s">
        <v>118</v>
      </c>
      <c r="B72" t="s">
        <v>20</v>
      </c>
      <c r="C72" t="s">
        <v>190</v>
      </c>
      <c r="D72" s="69" t="s">
        <v>111</v>
      </c>
      <c r="E72" s="69" t="s">
        <v>101</v>
      </c>
      <c r="F72" s="69" t="s">
        <v>97</v>
      </c>
      <c r="G72" s="69" t="s">
        <v>110</v>
      </c>
      <c r="I72" s="69" t="s">
        <v>96</v>
      </c>
    </row>
    <row r="73" spans="1:9" x14ac:dyDescent="0.2">
      <c r="A73" t="s">
        <v>118</v>
      </c>
      <c r="B73" t="s">
        <v>89</v>
      </c>
      <c r="C73" t="s">
        <v>191</v>
      </c>
      <c r="D73" s="69" t="s">
        <v>97</v>
      </c>
      <c r="E73" s="69" t="s">
        <v>96</v>
      </c>
      <c r="F73" s="69" t="s">
        <v>111</v>
      </c>
      <c r="H73" s="69" t="s">
        <v>110</v>
      </c>
      <c r="I73" s="69" t="s">
        <v>101</v>
      </c>
    </row>
    <row r="74" spans="1:9" x14ac:dyDescent="0.2">
      <c r="A74" t="s">
        <v>118</v>
      </c>
      <c r="B74" t="s">
        <v>52</v>
      </c>
      <c r="C74" t="s">
        <v>192</v>
      </c>
      <c r="D74" s="69" t="s">
        <v>111</v>
      </c>
      <c r="E74" s="69" t="s">
        <v>110</v>
      </c>
      <c r="F74" s="69" t="s">
        <v>101</v>
      </c>
      <c r="G74" s="69" t="s">
        <v>97</v>
      </c>
      <c r="H74" s="69" t="s">
        <v>96</v>
      </c>
    </row>
    <row r="75" spans="1:9" x14ac:dyDescent="0.2">
      <c r="A75" t="s">
        <v>118</v>
      </c>
      <c r="B75" t="s">
        <v>85</v>
      </c>
      <c r="C75" t="s">
        <v>193</v>
      </c>
      <c r="D75" s="69" t="s">
        <v>96</v>
      </c>
      <c r="E75" s="69" t="s">
        <v>97</v>
      </c>
      <c r="F75" s="69" t="s">
        <v>101</v>
      </c>
      <c r="H75" s="69" t="s">
        <v>110</v>
      </c>
      <c r="I75" s="69" t="s">
        <v>111</v>
      </c>
    </row>
    <row r="76" spans="1:9" x14ac:dyDescent="0.2">
      <c r="A76" t="s">
        <v>118</v>
      </c>
      <c r="B76" t="s">
        <v>91</v>
      </c>
      <c r="C76" t="s">
        <v>194</v>
      </c>
      <c r="D76" s="69" t="s">
        <v>101</v>
      </c>
      <c r="E76" s="69" t="s">
        <v>97</v>
      </c>
      <c r="F76" s="69" t="s">
        <v>110</v>
      </c>
      <c r="G76" s="69" t="s">
        <v>111</v>
      </c>
      <c r="H76" s="69" t="s">
        <v>96</v>
      </c>
    </row>
    <row r="77" spans="1:9" x14ac:dyDescent="0.2">
      <c r="A77" t="s">
        <v>118</v>
      </c>
      <c r="B77" t="s">
        <v>86</v>
      </c>
      <c r="C77" t="s">
        <v>195</v>
      </c>
      <c r="D77" s="69" t="s">
        <v>101</v>
      </c>
      <c r="F77" s="69" t="s">
        <v>97</v>
      </c>
      <c r="G77" s="69" t="s">
        <v>110</v>
      </c>
      <c r="H77" s="69" t="s">
        <v>96</v>
      </c>
      <c r="I77" s="69" t="s">
        <v>111</v>
      </c>
    </row>
    <row r="78" spans="1:9" x14ac:dyDescent="0.2">
      <c r="A78" t="s">
        <v>118</v>
      </c>
      <c r="B78" t="s">
        <v>93</v>
      </c>
      <c r="C78" t="s">
        <v>196</v>
      </c>
      <c r="D78" s="69" t="s">
        <v>101</v>
      </c>
      <c r="E78" s="69" t="s">
        <v>96</v>
      </c>
      <c r="G78" s="69" t="s">
        <v>97</v>
      </c>
      <c r="H78" s="69" t="s">
        <v>111</v>
      </c>
      <c r="I78" s="69" t="s">
        <v>110</v>
      </c>
    </row>
    <row r="79" spans="1:9" x14ac:dyDescent="0.2">
      <c r="A79" t="s">
        <v>119</v>
      </c>
      <c r="B79" t="s">
        <v>87</v>
      </c>
      <c r="C79" t="s">
        <v>197</v>
      </c>
      <c r="D79" s="69" t="s">
        <v>96</v>
      </c>
      <c r="E79" s="69" t="s">
        <v>111</v>
      </c>
      <c r="F79" s="69" t="s">
        <v>101</v>
      </c>
      <c r="H79" s="69" t="s">
        <v>110</v>
      </c>
      <c r="I79" s="69" t="s">
        <v>97</v>
      </c>
    </row>
    <row r="80" spans="1:9" x14ac:dyDescent="0.2">
      <c r="A80" t="s">
        <v>119</v>
      </c>
      <c r="B80" t="s">
        <v>88</v>
      </c>
      <c r="C80" t="s">
        <v>198</v>
      </c>
      <c r="D80" s="69" t="s">
        <v>111</v>
      </c>
      <c r="E80" s="69" t="s">
        <v>101</v>
      </c>
      <c r="F80" s="69" t="s">
        <v>110</v>
      </c>
      <c r="G80" s="69" t="s">
        <v>96</v>
      </c>
      <c r="I80" s="69" t="s">
        <v>97</v>
      </c>
    </row>
    <row r="81" spans="1:9" x14ac:dyDescent="0.2">
      <c r="A81" t="s">
        <v>119</v>
      </c>
      <c r="B81" t="s">
        <v>20</v>
      </c>
      <c r="C81" t="s">
        <v>199</v>
      </c>
      <c r="E81" s="69" t="s">
        <v>111</v>
      </c>
      <c r="F81" s="69" t="s">
        <v>101</v>
      </c>
      <c r="G81" s="69" t="s">
        <v>96</v>
      </c>
      <c r="H81" s="69" t="s">
        <v>110</v>
      </c>
      <c r="I81" s="69" t="s">
        <v>97</v>
      </c>
    </row>
    <row r="82" spans="1:9" x14ac:dyDescent="0.2">
      <c r="A82" t="s">
        <v>119</v>
      </c>
      <c r="B82" t="s">
        <v>89</v>
      </c>
      <c r="C82" t="s">
        <v>200</v>
      </c>
      <c r="D82" s="69" t="s">
        <v>97</v>
      </c>
      <c r="E82" s="69" t="s">
        <v>96</v>
      </c>
      <c r="G82" s="69" t="s">
        <v>110</v>
      </c>
      <c r="H82" s="69" t="s">
        <v>101</v>
      </c>
      <c r="I82" s="69" t="s">
        <v>111</v>
      </c>
    </row>
    <row r="83" spans="1:9" x14ac:dyDescent="0.2">
      <c r="A83" t="s">
        <v>119</v>
      </c>
      <c r="B83" t="s">
        <v>85</v>
      </c>
      <c r="C83" t="s">
        <v>201</v>
      </c>
      <c r="D83" s="69" t="s">
        <v>110</v>
      </c>
      <c r="E83" s="69" t="s">
        <v>101</v>
      </c>
      <c r="F83" s="69" t="s">
        <v>97</v>
      </c>
      <c r="H83" s="69" t="s">
        <v>96</v>
      </c>
      <c r="I83" s="69" t="s">
        <v>111</v>
      </c>
    </row>
    <row r="84" spans="1:9" x14ac:dyDescent="0.2">
      <c r="A84" t="s">
        <v>119</v>
      </c>
      <c r="B84" t="s">
        <v>91</v>
      </c>
      <c r="C84" t="s">
        <v>202</v>
      </c>
      <c r="E84" s="69" t="s">
        <v>97</v>
      </c>
      <c r="F84" s="69" t="s">
        <v>111</v>
      </c>
      <c r="G84" s="69" t="s">
        <v>110</v>
      </c>
      <c r="H84" s="69" t="s">
        <v>96</v>
      </c>
      <c r="I84" s="69" t="s">
        <v>101</v>
      </c>
    </row>
    <row r="85" spans="1:9" x14ac:dyDescent="0.2">
      <c r="A85" t="s">
        <v>119</v>
      </c>
      <c r="B85" t="s">
        <v>86</v>
      </c>
      <c r="C85" t="s">
        <v>203</v>
      </c>
      <c r="D85" s="69" t="s">
        <v>110</v>
      </c>
      <c r="E85" s="69" t="s">
        <v>96</v>
      </c>
      <c r="F85" s="69" t="s">
        <v>97</v>
      </c>
      <c r="G85" s="69" t="s">
        <v>101</v>
      </c>
      <c r="H85" s="69" t="s">
        <v>111</v>
      </c>
    </row>
    <row r="86" spans="1:9" x14ac:dyDescent="0.2">
      <c r="A86" t="s">
        <v>120</v>
      </c>
      <c r="B86" t="s">
        <v>87</v>
      </c>
      <c r="C86" t="s">
        <v>204</v>
      </c>
      <c r="D86" s="69" t="s">
        <v>101</v>
      </c>
      <c r="E86" s="69" t="s">
        <v>97</v>
      </c>
      <c r="G86" s="69" t="s">
        <v>110</v>
      </c>
      <c r="H86" s="69" t="s">
        <v>96</v>
      </c>
      <c r="I86" s="69" t="s">
        <v>111</v>
      </c>
    </row>
    <row r="87" spans="1:9" x14ac:dyDescent="0.2">
      <c r="A87" t="s">
        <v>120</v>
      </c>
      <c r="B87" t="s">
        <v>88</v>
      </c>
      <c r="C87" t="s">
        <v>205</v>
      </c>
      <c r="D87" s="69" t="s">
        <v>110</v>
      </c>
      <c r="F87" s="69" t="s">
        <v>101</v>
      </c>
      <c r="G87" s="69" t="s">
        <v>111</v>
      </c>
      <c r="H87" s="69" t="s">
        <v>97</v>
      </c>
      <c r="I87" s="69" t="s">
        <v>96</v>
      </c>
    </row>
    <row r="88" spans="1:9" x14ac:dyDescent="0.2">
      <c r="A88" t="s">
        <v>120</v>
      </c>
      <c r="B88" t="s">
        <v>20</v>
      </c>
      <c r="C88" t="s">
        <v>206</v>
      </c>
      <c r="D88" s="69" t="s">
        <v>111</v>
      </c>
      <c r="E88" s="69" t="s">
        <v>97</v>
      </c>
      <c r="G88" s="69" t="s">
        <v>110</v>
      </c>
      <c r="H88" s="69" t="s">
        <v>96</v>
      </c>
      <c r="I88" s="69" t="s">
        <v>101</v>
      </c>
    </row>
    <row r="89" spans="1:9" x14ac:dyDescent="0.2">
      <c r="A89" t="s">
        <v>120</v>
      </c>
      <c r="B89" t="s">
        <v>89</v>
      </c>
      <c r="C89" t="s">
        <v>207</v>
      </c>
      <c r="D89" s="69" t="s">
        <v>97</v>
      </c>
      <c r="E89" s="69" t="s">
        <v>96</v>
      </c>
      <c r="F89" s="69" t="s">
        <v>111</v>
      </c>
      <c r="G89" s="69" t="s">
        <v>110</v>
      </c>
      <c r="I89" s="69" t="s">
        <v>101</v>
      </c>
    </row>
    <row r="90" spans="1:9" x14ac:dyDescent="0.2">
      <c r="A90" t="s">
        <v>120</v>
      </c>
      <c r="B90" t="s">
        <v>85</v>
      </c>
      <c r="C90" t="s">
        <v>208</v>
      </c>
      <c r="D90" s="69" t="s">
        <v>111</v>
      </c>
      <c r="E90" s="69" t="s">
        <v>110</v>
      </c>
      <c r="F90" s="69" t="s">
        <v>96</v>
      </c>
      <c r="G90" s="69" t="s">
        <v>101</v>
      </c>
      <c r="H90" s="69" t="s">
        <v>97</v>
      </c>
    </row>
    <row r="91" spans="1:9" x14ac:dyDescent="0.2">
      <c r="A91" t="s">
        <v>120</v>
      </c>
      <c r="B91" t="s">
        <v>91</v>
      </c>
      <c r="C91" t="s">
        <v>209</v>
      </c>
      <c r="D91" s="69" t="s">
        <v>110</v>
      </c>
      <c r="F91" s="69" t="s">
        <v>111</v>
      </c>
      <c r="G91" s="69" t="s">
        <v>96</v>
      </c>
      <c r="H91" s="69" t="s">
        <v>97</v>
      </c>
      <c r="I91" s="69" t="s">
        <v>101</v>
      </c>
    </row>
    <row r="92" spans="1:9" x14ac:dyDescent="0.2">
      <c r="A92" t="s">
        <v>120</v>
      </c>
      <c r="B92" t="s">
        <v>86</v>
      </c>
      <c r="C92" t="s">
        <v>210</v>
      </c>
      <c r="D92" s="69" t="s">
        <v>101</v>
      </c>
      <c r="E92" s="69" t="s">
        <v>111</v>
      </c>
      <c r="F92" s="69" t="s">
        <v>96</v>
      </c>
      <c r="H92" s="69" t="s">
        <v>97</v>
      </c>
      <c r="I92" s="69" t="s">
        <v>110</v>
      </c>
    </row>
    <row r="93" spans="1:9" x14ac:dyDescent="0.2">
      <c r="A93" t="s">
        <v>121</v>
      </c>
      <c r="B93" t="s">
        <v>87</v>
      </c>
      <c r="C93" t="s">
        <v>211</v>
      </c>
      <c r="D93" s="69" t="s">
        <v>96</v>
      </c>
      <c r="E93" s="69" t="s">
        <v>111</v>
      </c>
      <c r="F93" s="69" t="s">
        <v>97</v>
      </c>
      <c r="G93" s="69" t="s">
        <v>110</v>
      </c>
      <c r="I93" s="69" t="s">
        <v>101</v>
      </c>
    </row>
    <row r="94" spans="1:9" x14ac:dyDescent="0.2">
      <c r="A94" t="s">
        <v>121</v>
      </c>
      <c r="B94" t="s">
        <v>88</v>
      </c>
      <c r="C94" t="s">
        <v>212</v>
      </c>
      <c r="D94" s="69" t="s">
        <v>97</v>
      </c>
      <c r="F94" s="69" t="s">
        <v>96</v>
      </c>
      <c r="G94" s="69" t="s">
        <v>111</v>
      </c>
      <c r="H94" s="69" t="s">
        <v>101</v>
      </c>
      <c r="I94" s="69" t="s">
        <v>110</v>
      </c>
    </row>
    <row r="95" spans="1:9" x14ac:dyDescent="0.2">
      <c r="A95" t="s">
        <v>121</v>
      </c>
      <c r="B95" t="s">
        <v>20</v>
      </c>
      <c r="C95" t="s">
        <v>213</v>
      </c>
      <c r="D95" s="69" t="s">
        <v>96</v>
      </c>
      <c r="E95" s="69" t="s">
        <v>101</v>
      </c>
      <c r="F95" s="69" t="s">
        <v>111</v>
      </c>
      <c r="H95" s="69" t="s">
        <v>97</v>
      </c>
      <c r="I95" s="69" t="s">
        <v>110</v>
      </c>
    </row>
    <row r="96" spans="1:9" x14ac:dyDescent="0.2">
      <c r="A96" t="s">
        <v>121</v>
      </c>
      <c r="B96" t="s">
        <v>89</v>
      </c>
      <c r="C96" t="s">
        <v>214</v>
      </c>
      <c r="D96" s="69" t="s">
        <v>111</v>
      </c>
      <c r="E96" s="69" t="s">
        <v>110</v>
      </c>
      <c r="F96" s="69" t="s">
        <v>96</v>
      </c>
      <c r="H96" s="69" t="s">
        <v>97</v>
      </c>
      <c r="I96" s="69" t="s">
        <v>101</v>
      </c>
    </row>
    <row r="97" spans="1:9" x14ac:dyDescent="0.2">
      <c r="A97" t="s">
        <v>121</v>
      </c>
      <c r="B97" t="s">
        <v>85</v>
      </c>
      <c r="C97" t="s">
        <v>215</v>
      </c>
      <c r="D97" s="69" t="s">
        <v>110</v>
      </c>
      <c r="E97" s="69" t="s">
        <v>96</v>
      </c>
      <c r="F97" s="69" t="s">
        <v>101</v>
      </c>
      <c r="G97" s="69" t="s">
        <v>111</v>
      </c>
      <c r="H97" s="69" t="s">
        <v>97</v>
      </c>
    </row>
    <row r="98" spans="1:9" x14ac:dyDescent="0.2">
      <c r="A98" t="s">
        <v>121</v>
      </c>
      <c r="B98" t="s">
        <v>91</v>
      </c>
      <c r="C98" t="s">
        <v>216</v>
      </c>
      <c r="D98" s="69" t="s">
        <v>97</v>
      </c>
      <c r="F98" s="69" t="s">
        <v>110</v>
      </c>
      <c r="G98" s="69" t="s">
        <v>96</v>
      </c>
      <c r="H98" s="69" t="s">
        <v>111</v>
      </c>
      <c r="I98" s="69" t="s">
        <v>101</v>
      </c>
    </row>
    <row r="99" spans="1:9" x14ac:dyDescent="0.2">
      <c r="C99" t="s">
        <v>217</v>
      </c>
      <c r="D99" s="69" t="s">
        <v>97</v>
      </c>
      <c r="E99" s="69" t="s">
        <v>96</v>
      </c>
      <c r="G99" s="69" t="s">
        <v>110</v>
      </c>
      <c r="H99" s="69" t="s">
        <v>111</v>
      </c>
      <c r="I99" s="69" t="s">
        <v>101</v>
      </c>
    </row>
    <row r="100" spans="1:9" x14ac:dyDescent="0.2">
      <c r="C100" t="s">
        <v>217</v>
      </c>
      <c r="D100" s="69" t="s">
        <v>97</v>
      </c>
      <c r="F100" s="69" t="s">
        <v>110</v>
      </c>
      <c r="G100" s="69" t="s">
        <v>101</v>
      </c>
      <c r="H100" s="69" t="s">
        <v>111</v>
      </c>
      <c r="I100" s="69" t="s">
        <v>96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W59"/>
  <sheetViews>
    <sheetView topLeftCell="B1" zoomScale="75" workbookViewId="0">
      <selection activeCell="F4" sqref="F4"/>
    </sheetView>
  </sheetViews>
  <sheetFormatPr defaultRowHeight="12.75" x14ac:dyDescent="0.2"/>
  <cols>
    <col min="1" max="1" width="4.7109375" hidden="1" customWidth="1"/>
    <col min="2" max="10" width="8.5703125" customWidth="1"/>
    <col min="11" max="70" width="1.7109375" customWidth="1"/>
    <col min="71" max="72" width="5.7109375" style="106" customWidth="1"/>
    <col min="73" max="74" width="7.5703125" customWidth="1"/>
    <col min="75" max="75" width="12.140625" customWidth="1"/>
    <col min="76" max="76" width="10.7109375" customWidth="1"/>
    <col min="257" max="257" width="0" hidden="1" customWidth="1"/>
    <col min="258" max="266" width="8.5703125" customWidth="1"/>
    <col min="267" max="326" width="1.7109375" customWidth="1"/>
    <col min="327" max="328" width="5.7109375" customWidth="1"/>
    <col min="329" max="330" width="7.5703125" customWidth="1"/>
    <col min="331" max="331" width="12.140625" customWidth="1"/>
    <col min="332" max="332" width="10.7109375" customWidth="1"/>
    <col min="513" max="513" width="0" hidden="1" customWidth="1"/>
    <col min="514" max="522" width="8.5703125" customWidth="1"/>
    <col min="523" max="582" width="1.7109375" customWidth="1"/>
    <col min="583" max="584" width="5.7109375" customWidth="1"/>
    <col min="585" max="586" width="7.5703125" customWidth="1"/>
    <col min="587" max="587" width="12.140625" customWidth="1"/>
    <col min="588" max="588" width="10.7109375" customWidth="1"/>
    <col min="769" max="769" width="0" hidden="1" customWidth="1"/>
    <col min="770" max="778" width="8.5703125" customWidth="1"/>
    <col min="779" max="838" width="1.7109375" customWidth="1"/>
    <col min="839" max="840" width="5.7109375" customWidth="1"/>
    <col min="841" max="842" width="7.5703125" customWidth="1"/>
    <col min="843" max="843" width="12.140625" customWidth="1"/>
    <col min="844" max="844" width="10.7109375" customWidth="1"/>
    <col min="1025" max="1025" width="0" hidden="1" customWidth="1"/>
    <col min="1026" max="1034" width="8.5703125" customWidth="1"/>
    <col min="1035" max="1094" width="1.7109375" customWidth="1"/>
    <col min="1095" max="1096" width="5.7109375" customWidth="1"/>
    <col min="1097" max="1098" width="7.5703125" customWidth="1"/>
    <col min="1099" max="1099" width="12.140625" customWidth="1"/>
    <col min="1100" max="1100" width="10.7109375" customWidth="1"/>
    <col min="1281" max="1281" width="0" hidden="1" customWidth="1"/>
    <col min="1282" max="1290" width="8.5703125" customWidth="1"/>
    <col min="1291" max="1350" width="1.7109375" customWidth="1"/>
    <col min="1351" max="1352" width="5.7109375" customWidth="1"/>
    <col min="1353" max="1354" width="7.5703125" customWidth="1"/>
    <col min="1355" max="1355" width="12.140625" customWidth="1"/>
    <col min="1356" max="1356" width="10.7109375" customWidth="1"/>
    <col min="1537" max="1537" width="0" hidden="1" customWidth="1"/>
    <col min="1538" max="1546" width="8.5703125" customWidth="1"/>
    <col min="1547" max="1606" width="1.7109375" customWidth="1"/>
    <col min="1607" max="1608" width="5.7109375" customWidth="1"/>
    <col min="1609" max="1610" width="7.5703125" customWidth="1"/>
    <col min="1611" max="1611" width="12.140625" customWidth="1"/>
    <col min="1612" max="1612" width="10.7109375" customWidth="1"/>
    <col min="1793" max="1793" width="0" hidden="1" customWidth="1"/>
    <col min="1794" max="1802" width="8.5703125" customWidth="1"/>
    <col min="1803" max="1862" width="1.7109375" customWidth="1"/>
    <col min="1863" max="1864" width="5.7109375" customWidth="1"/>
    <col min="1865" max="1866" width="7.5703125" customWidth="1"/>
    <col min="1867" max="1867" width="12.140625" customWidth="1"/>
    <col min="1868" max="1868" width="10.7109375" customWidth="1"/>
    <col min="2049" max="2049" width="0" hidden="1" customWidth="1"/>
    <col min="2050" max="2058" width="8.5703125" customWidth="1"/>
    <col min="2059" max="2118" width="1.7109375" customWidth="1"/>
    <col min="2119" max="2120" width="5.7109375" customWidth="1"/>
    <col min="2121" max="2122" width="7.5703125" customWidth="1"/>
    <col min="2123" max="2123" width="12.140625" customWidth="1"/>
    <col min="2124" max="2124" width="10.7109375" customWidth="1"/>
    <col min="2305" max="2305" width="0" hidden="1" customWidth="1"/>
    <col min="2306" max="2314" width="8.5703125" customWidth="1"/>
    <col min="2315" max="2374" width="1.7109375" customWidth="1"/>
    <col min="2375" max="2376" width="5.7109375" customWidth="1"/>
    <col min="2377" max="2378" width="7.5703125" customWidth="1"/>
    <col min="2379" max="2379" width="12.140625" customWidth="1"/>
    <col min="2380" max="2380" width="10.7109375" customWidth="1"/>
    <col min="2561" max="2561" width="0" hidden="1" customWidth="1"/>
    <col min="2562" max="2570" width="8.5703125" customWidth="1"/>
    <col min="2571" max="2630" width="1.7109375" customWidth="1"/>
    <col min="2631" max="2632" width="5.7109375" customWidth="1"/>
    <col min="2633" max="2634" width="7.5703125" customWidth="1"/>
    <col min="2635" max="2635" width="12.140625" customWidth="1"/>
    <col min="2636" max="2636" width="10.7109375" customWidth="1"/>
    <col min="2817" max="2817" width="0" hidden="1" customWidth="1"/>
    <col min="2818" max="2826" width="8.5703125" customWidth="1"/>
    <col min="2827" max="2886" width="1.7109375" customWidth="1"/>
    <col min="2887" max="2888" width="5.7109375" customWidth="1"/>
    <col min="2889" max="2890" width="7.5703125" customWidth="1"/>
    <col min="2891" max="2891" width="12.140625" customWidth="1"/>
    <col min="2892" max="2892" width="10.7109375" customWidth="1"/>
    <col min="3073" max="3073" width="0" hidden="1" customWidth="1"/>
    <col min="3074" max="3082" width="8.5703125" customWidth="1"/>
    <col min="3083" max="3142" width="1.7109375" customWidth="1"/>
    <col min="3143" max="3144" width="5.7109375" customWidth="1"/>
    <col min="3145" max="3146" width="7.5703125" customWidth="1"/>
    <col min="3147" max="3147" width="12.140625" customWidth="1"/>
    <col min="3148" max="3148" width="10.7109375" customWidth="1"/>
    <col min="3329" max="3329" width="0" hidden="1" customWidth="1"/>
    <col min="3330" max="3338" width="8.5703125" customWidth="1"/>
    <col min="3339" max="3398" width="1.7109375" customWidth="1"/>
    <col min="3399" max="3400" width="5.7109375" customWidth="1"/>
    <col min="3401" max="3402" width="7.5703125" customWidth="1"/>
    <col min="3403" max="3403" width="12.140625" customWidth="1"/>
    <col min="3404" max="3404" width="10.7109375" customWidth="1"/>
    <col min="3585" max="3585" width="0" hidden="1" customWidth="1"/>
    <col min="3586" max="3594" width="8.5703125" customWidth="1"/>
    <col min="3595" max="3654" width="1.7109375" customWidth="1"/>
    <col min="3655" max="3656" width="5.7109375" customWidth="1"/>
    <col min="3657" max="3658" width="7.5703125" customWidth="1"/>
    <col min="3659" max="3659" width="12.140625" customWidth="1"/>
    <col min="3660" max="3660" width="10.7109375" customWidth="1"/>
    <col min="3841" max="3841" width="0" hidden="1" customWidth="1"/>
    <col min="3842" max="3850" width="8.5703125" customWidth="1"/>
    <col min="3851" max="3910" width="1.7109375" customWidth="1"/>
    <col min="3911" max="3912" width="5.7109375" customWidth="1"/>
    <col min="3913" max="3914" width="7.5703125" customWidth="1"/>
    <col min="3915" max="3915" width="12.140625" customWidth="1"/>
    <col min="3916" max="3916" width="10.7109375" customWidth="1"/>
    <col min="4097" max="4097" width="0" hidden="1" customWidth="1"/>
    <col min="4098" max="4106" width="8.5703125" customWidth="1"/>
    <col min="4107" max="4166" width="1.7109375" customWidth="1"/>
    <col min="4167" max="4168" width="5.7109375" customWidth="1"/>
    <col min="4169" max="4170" width="7.5703125" customWidth="1"/>
    <col min="4171" max="4171" width="12.140625" customWidth="1"/>
    <col min="4172" max="4172" width="10.7109375" customWidth="1"/>
    <col min="4353" max="4353" width="0" hidden="1" customWidth="1"/>
    <col min="4354" max="4362" width="8.5703125" customWidth="1"/>
    <col min="4363" max="4422" width="1.7109375" customWidth="1"/>
    <col min="4423" max="4424" width="5.7109375" customWidth="1"/>
    <col min="4425" max="4426" width="7.5703125" customWidth="1"/>
    <col min="4427" max="4427" width="12.140625" customWidth="1"/>
    <col min="4428" max="4428" width="10.7109375" customWidth="1"/>
    <col min="4609" max="4609" width="0" hidden="1" customWidth="1"/>
    <col min="4610" max="4618" width="8.5703125" customWidth="1"/>
    <col min="4619" max="4678" width="1.7109375" customWidth="1"/>
    <col min="4679" max="4680" width="5.7109375" customWidth="1"/>
    <col min="4681" max="4682" width="7.5703125" customWidth="1"/>
    <col min="4683" max="4683" width="12.140625" customWidth="1"/>
    <col min="4684" max="4684" width="10.7109375" customWidth="1"/>
    <col min="4865" max="4865" width="0" hidden="1" customWidth="1"/>
    <col min="4866" max="4874" width="8.5703125" customWidth="1"/>
    <col min="4875" max="4934" width="1.7109375" customWidth="1"/>
    <col min="4935" max="4936" width="5.7109375" customWidth="1"/>
    <col min="4937" max="4938" width="7.5703125" customWidth="1"/>
    <col min="4939" max="4939" width="12.140625" customWidth="1"/>
    <col min="4940" max="4940" width="10.7109375" customWidth="1"/>
    <col min="5121" max="5121" width="0" hidden="1" customWidth="1"/>
    <col min="5122" max="5130" width="8.5703125" customWidth="1"/>
    <col min="5131" max="5190" width="1.7109375" customWidth="1"/>
    <col min="5191" max="5192" width="5.7109375" customWidth="1"/>
    <col min="5193" max="5194" width="7.5703125" customWidth="1"/>
    <col min="5195" max="5195" width="12.140625" customWidth="1"/>
    <col min="5196" max="5196" width="10.7109375" customWidth="1"/>
    <col min="5377" max="5377" width="0" hidden="1" customWidth="1"/>
    <col min="5378" max="5386" width="8.5703125" customWidth="1"/>
    <col min="5387" max="5446" width="1.7109375" customWidth="1"/>
    <col min="5447" max="5448" width="5.7109375" customWidth="1"/>
    <col min="5449" max="5450" width="7.5703125" customWidth="1"/>
    <col min="5451" max="5451" width="12.140625" customWidth="1"/>
    <col min="5452" max="5452" width="10.7109375" customWidth="1"/>
    <col min="5633" max="5633" width="0" hidden="1" customWidth="1"/>
    <col min="5634" max="5642" width="8.5703125" customWidth="1"/>
    <col min="5643" max="5702" width="1.7109375" customWidth="1"/>
    <col min="5703" max="5704" width="5.7109375" customWidth="1"/>
    <col min="5705" max="5706" width="7.5703125" customWidth="1"/>
    <col min="5707" max="5707" width="12.140625" customWidth="1"/>
    <col min="5708" max="5708" width="10.7109375" customWidth="1"/>
    <col min="5889" max="5889" width="0" hidden="1" customWidth="1"/>
    <col min="5890" max="5898" width="8.5703125" customWidth="1"/>
    <col min="5899" max="5958" width="1.7109375" customWidth="1"/>
    <col min="5959" max="5960" width="5.7109375" customWidth="1"/>
    <col min="5961" max="5962" width="7.5703125" customWidth="1"/>
    <col min="5963" max="5963" width="12.140625" customWidth="1"/>
    <col min="5964" max="5964" width="10.7109375" customWidth="1"/>
    <col min="6145" max="6145" width="0" hidden="1" customWidth="1"/>
    <col min="6146" max="6154" width="8.5703125" customWidth="1"/>
    <col min="6155" max="6214" width="1.7109375" customWidth="1"/>
    <col min="6215" max="6216" width="5.7109375" customWidth="1"/>
    <col min="6217" max="6218" width="7.5703125" customWidth="1"/>
    <col min="6219" max="6219" width="12.140625" customWidth="1"/>
    <col min="6220" max="6220" width="10.7109375" customWidth="1"/>
    <col min="6401" max="6401" width="0" hidden="1" customWidth="1"/>
    <col min="6402" max="6410" width="8.5703125" customWidth="1"/>
    <col min="6411" max="6470" width="1.7109375" customWidth="1"/>
    <col min="6471" max="6472" width="5.7109375" customWidth="1"/>
    <col min="6473" max="6474" width="7.5703125" customWidth="1"/>
    <col min="6475" max="6475" width="12.140625" customWidth="1"/>
    <col min="6476" max="6476" width="10.7109375" customWidth="1"/>
    <col min="6657" max="6657" width="0" hidden="1" customWidth="1"/>
    <col min="6658" max="6666" width="8.5703125" customWidth="1"/>
    <col min="6667" max="6726" width="1.7109375" customWidth="1"/>
    <col min="6727" max="6728" width="5.7109375" customWidth="1"/>
    <col min="6729" max="6730" width="7.5703125" customWidth="1"/>
    <col min="6731" max="6731" width="12.140625" customWidth="1"/>
    <col min="6732" max="6732" width="10.7109375" customWidth="1"/>
    <col min="6913" max="6913" width="0" hidden="1" customWidth="1"/>
    <col min="6914" max="6922" width="8.5703125" customWidth="1"/>
    <col min="6923" max="6982" width="1.7109375" customWidth="1"/>
    <col min="6983" max="6984" width="5.7109375" customWidth="1"/>
    <col min="6985" max="6986" width="7.5703125" customWidth="1"/>
    <col min="6987" max="6987" width="12.140625" customWidth="1"/>
    <col min="6988" max="6988" width="10.7109375" customWidth="1"/>
    <col min="7169" max="7169" width="0" hidden="1" customWidth="1"/>
    <col min="7170" max="7178" width="8.5703125" customWidth="1"/>
    <col min="7179" max="7238" width="1.7109375" customWidth="1"/>
    <col min="7239" max="7240" width="5.7109375" customWidth="1"/>
    <col min="7241" max="7242" width="7.5703125" customWidth="1"/>
    <col min="7243" max="7243" width="12.140625" customWidth="1"/>
    <col min="7244" max="7244" width="10.7109375" customWidth="1"/>
    <col min="7425" max="7425" width="0" hidden="1" customWidth="1"/>
    <col min="7426" max="7434" width="8.5703125" customWidth="1"/>
    <col min="7435" max="7494" width="1.7109375" customWidth="1"/>
    <col min="7495" max="7496" width="5.7109375" customWidth="1"/>
    <col min="7497" max="7498" width="7.5703125" customWidth="1"/>
    <col min="7499" max="7499" width="12.140625" customWidth="1"/>
    <col min="7500" max="7500" width="10.7109375" customWidth="1"/>
    <col min="7681" max="7681" width="0" hidden="1" customWidth="1"/>
    <col min="7682" max="7690" width="8.5703125" customWidth="1"/>
    <col min="7691" max="7750" width="1.7109375" customWidth="1"/>
    <col min="7751" max="7752" width="5.7109375" customWidth="1"/>
    <col min="7753" max="7754" width="7.5703125" customWidth="1"/>
    <col min="7755" max="7755" width="12.140625" customWidth="1"/>
    <col min="7756" max="7756" width="10.7109375" customWidth="1"/>
    <col min="7937" max="7937" width="0" hidden="1" customWidth="1"/>
    <col min="7938" max="7946" width="8.5703125" customWidth="1"/>
    <col min="7947" max="8006" width="1.7109375" customWidth="1"/>
    <col min="8007" max="8008" width="5.7109375" customWidth="1"/>
    <col min="8009" max="8010" width="7.5703125" customWidth="1"/>
    <col min="8011" max="8011" width="12.140625" customWidth="1"/>
    <col min="8012" max="8012" width="10.7109375" customWidth="1"/>
    <col min="8193" max="8193" width="0" hidden="1" customWidth="1"/>
    <col min="8194" max="8202" width="8.5703125" customWidth="1"/>
    <col min="8203" max="8262" width="1.7109375" customWidth="1"/>
    <col min="8263" max="8264" width="5.7109375" customWidth="1"/>
    <col min="8265" max="8266" width="7.5703125" customWidth="1"/>
    <col min="8267" max="8267" width="12.140625" customWidth="1"/>
    <col min="8268" max="8268" width="10.7109375" customWidth="1"/>
    <col min="8449" max="8449" width="0" hidden="1" customWidth="1"/>
    <col min="8450" max="8458" width="8.5703125" customWidth="1"/>
    <col min="8459" max="8518" width="1.7109375" customWidth="1"/>
    <col min="8519" max="8520" width="5.7109375" customWidth="1"/>
    <col min="8521" max="8522" width="7.5703125" customWidth="1"/>
    <col min="8523" max="8523" width="12.140625" customWidth="1"/>
    <col min="8524" max="8524" width="10.7109375" customWidth="1"/>
    <col min="8705" max="8705" width="0" hidden="1" customWidth="1"/>
    <col min="8706" max="8714" width="8.5703125" customWidth="1"/>
    <col min="8715" max="8774" width="1.7109375" customWidth="1"/>
    <col min="8775" max="8776" width="5.7109375" customWidth="1"/>
    <col min="8777" max="8778" width="7.5703125" customWidth="1"/>
    <col min="8779" max="8779" width="12.140625" customWidth="1"/>
    <col min="8780" max="8780" width="10.7109375" customWidth="1"/>
    <col min="8961" max="8961" width="0" hidden="1" customWidth="1"/>
    <col min="8962" max="8970" width="8.5703125" customWidth="1"/>
    <col min="8971" max="9030" width="1.7109375" customWidth="1"/>
    <col min="9031" max="9032" width="5.7109375" customWidth="1"/>
    <col min="9033" max="9034" width="7.5703125" customWidth="1"/>
    <col min="9035" max="9035" width="12.140625" customWidth="1"/>
    <col min="9036" max="9036" width="10.7109375" customWidth="1"/>
    <col min="9217" max="9217" width="0" hidden="1" customWidth="1"/>
    <col min="9218" max="9226" width="8.5703125" customWidth="1"/>
    <col min="9227" max="9286" width="1.7109375" customWidth="1"/>
    <col min="9287" max="9288" width="5.7109375" customWidth="1"/>
    <col min="9289" max="9290" width="7.5703125" customWidth="1"/>
    <col min="9291" max="9291" width="12.140625" customWidth="1"/>
    <col min="9292" max="9292" width="10.7109375" customWidth="1"/>
    <col min="9473" max="9473" width="0" hidden="1" customWidth="1"/>
    <col min="9474" max="9482" width="8.5703125" customWidth="1"/>
    <col min="9483" max="9542" width="1.7109375" customWidth="1"/>
    <col min="9543" max="9544" width="5.7109375" customWidth="1"/>
    <col min="9545" max="9546" width="7.5703125" customWidth="1"/>
    <col min="9547" max="9547" width="12.140625" customWidth="1"/>
    <col min="9548" max="9548" width="10.7109375" customWidth="1"/>
    <col min="9729" max="9729" width="0" hidden="1" customWidth="1"/>
    <col min="9730" max="9738" width="8.5703125" customWidth="1"/>
    <col min="9739" max="9798" width="1.7109375" customWidth="1"/>
    <col min="9799" max="9800" width="5.7109375" customWidth="1"/>
    <col min="9801" max="9802" width="7.5703125" customWidth="1"/>
    <col min="9803" max="9803" width="12.140625" customWidth="1"/>
    <col min="9804" max="9804" width="10.7109375" customWidth="1"/>
    <col min="9985" max="9985" width="0" hidden="1" customWidth="1"/>
    <col min="9986" max="9994" width="8.5703125" customWidth="1"/>
    <col min="9995" max="10054" width="1.7109375" customWidth="1"/>
    <col min="10055" max="10056" width="5.7109375" customWidth="1"/>
    <col min="10057" max="10058" width="7.5703125" customWidth="1"/>
    <col min="10059" max="10059" width="12.140625" customWidth="1"/>
    <col min="10060" max="10060" width="10.7109375" customWidth="1"/>
    <col min="10241" max="10241" width="0" hidden="1" customWidth="1"/>
    <col min="10242" max="10250" width="8.5703125" customWidth="1"/>
    <col min="10251" max="10310" width="1.7109375" customWidth="1"/>
    <col min="10311" max="10312" width="5.7109375" customWidth="1"/>
    <col min="10313" max="10314" width="7.5703125" customWidth="1"/>
    <col min="10315" max="10315" width="12.140625" customWidth="1"/>
    <col min="10316" max="10316" width="10.7109375" customWidth="1"/>
    <col min="10497" max="10497" width="0" hidden="1" customWidth="1"/>
    <col min="10498" max="10506" width="8.5703125" customWidth="1"/>
    <col min="10507" max="10566" width="1.7109375" customWidth="1"/>
    <col min="10567" max="10568" width="5.7109375" customWidth="1"/>
    <col min="10569" max="10570" width="7.5703125" customWidth="1"/>
    <col min="10571" max="10571" width="12.140625" customWidth="1"/>
    <col min="10572" max="10572" width="10.7109375" customWidth="1"/>
    <col min="10753" max="10753" width="0" hidden="1" customWidth="1"/>
    <col min="10754" max="10762" width="8.5703125" customWidth="1"/>
    <col min="10763" max="10822" width="1.7109375" customWidth="1"/>
    <col min="10823" max="10824" width="5.7109375" customWidth="1"/>
    <col min="10825" max="10826" width="7.5703125" customWidth="1"/>
    <col min="10827" max="10827" width="12.140625" customWidth="1"/>
    <col min="10828" max="10828" width="10.7109375" customWidth="1"/>
    <col min="11009" max="11009" width="0" hidden="1" customWidth="1"/>
    <col min="11010" max="11018" width="8.5703125" customWidth="1"/>
    <col min="11019" max="11078" width="1.7109375" customWidth="1"/>
    <col min="11079" max="11080" width="5.7109375" customWidth="1"/>
    <col min="11081" max="11082" width="7.5703125" customWidth="1"/>
    <col min="11083" max="11083" width="12.140625" customWidth="1"/>
    <col min="11084" max="11084" width="10.7109375" customWidth="1"/>
    <col min="11265" max="11265" width="0" hidden="1" customWidth="1"/>
    <col min="11266" max="11274" width="8.5703125" customWidth="1"/>
    <col min="11275" max="11334" width="1.7109375" customWidth="1"/>
    <col min="11335" max="11336" width="5.7109375" customWidth="1"/>
    <col min="11337" max="11338" width="7.5703125" customWidth="1"/>
    <col min="11339" max="11339" width="12.140625" customWidth="1"/>
    <col min="11340" max="11340" width="10.7109375" customWidth="1"/>
    <col min="11521" max="11521" width="0" hidden="1" customWidth="1"/>
    <col min="11522" max="11530" width="8.5703125" customWidth="1"/>
    <col min="11531" max="11590" width="1.7109375" customWidth="1"/>
    <col min="11591" max="11592" width="5.7109375" customWidth="1"/>
    <col min="11593" max="11594" width="7.5703125" customWidth="1"/>
    <col min="11595" max="11595" width="12.140625" customWidth="1"/>
    <col min="11596" max="11596" width="10.7109375" customWidth="1"/>
    <col min="11777" max="11777" width="0" hidden="1" customWidth="1"/>
    <col min="11778" max="11786" width="8.5703125" customWidth="1"/>
    <col min="11787" max="11846" width="1.7109375" customWidth="1"/>
    <col min="11847" max="11848" width="5.7109375" customWidth="1"/>
    <col min="11849" max="11850" width="7.5703125" customWidth="1"/>
    <col min="11851" max="11851" width="12.140625" customWidth="1"/>
    <col min="11852" max="11852" width="10.7109375" customWidth="1"/>
    <col min="12033" max="12033" width="0" hidden="1" customWidth="1"/>
    <col min="12034" max="12042" width="8.5703125" customWidth="1"/>
    <col min="12043" max="12102" width="1.7109375" customWidth="1"/>
    <col min="12103" max="12104" width="5.7109375" customWidth="1"/>
    <col min="12105" max="12106" width="7.5703125" customWidth="1"/>
    <col min="12107" max="12107" width="12.140625" customWidth="1"/>
    <col min="12108" max="12108" width="10.7109375" customWidth="1"/>
    <col min="12289" max="12289" width="0" hidden="1" customWidth="1"/>
    <col min="12290" max="12298" width="8.5703125" customWidth="1"/>
    <col min="12299" max="12358" width="1.7109375" customWidth="1"/>
    <col min="12359" max="12360" width="5.7109375" customWidth="1"/>
    <col min="12361" max="12362" width="7.5703125" customWidth="1"/>
    <col min="12363" max="12363" width="12.140625" customWidth="1"/>
    <col min="12364" max="12364" width="10.7109375" customWidth="1"/>
    <col min="12545" max="12545" width="0" hidden="1" customWidth="1"/>
    <col min="12546" max="12554" width="8.5703125" customWidth="1"/>
    <col min="12555" max="12614" width="1.7109375" customWidth="1"/>
    <col min="12615" max="12616" width="5.7109375" customWidth="1"/>
    <col min="12617" max="12618" width="7.5703125" customWidth="1"/>
    <col min="12619" max="12619" width="12.140625" customWidth="1"/>
    <col min="12620" max="12620" width="10.7109375" customWidth="1"/>
    <col min="12801" max="12801" width="0" hidden="1" customWidth="1"/>
    <col min="12802" max="12810" width="8.5703125" customWidth="1"/>
    <col min="12811" max="12870" width="1.7109375" customWidth="1"/>
    <col min="12871" max="12872" width="5.7109375" customWidth="1"/>
    <col min="12873" max="12874" width="7.5703125" customWidth="1"/>
    <col min="12875" max="12875" width="12.140625" customWidth="1"/>
    <col min="12876" max="12876" width="10.7109375" customWidth="1"/>
    <col min="13057" max="13057" width="0" hidden="1" customWidth="1"/>
    <col min="13058" max="13066" width="8.5703125" customWidth="1"/>
    <col min="13067" max="13126" width="1.7109375" customWidth="1"/>
    <col min="13127" max="13128" width="5.7109375" customWidth="1"/>
    <col min="13129" max="13130" width="7.5703125" customWidth="1"/>
    <col min="13131" max="13131" width="12.140625" customWidth="1"/>
    <col min="13132" max="13132" width="10.7109375" customWidth="1"/>
    <col min="13313" max="13313" width="0" hidden="1" customWidth="1"/>
    <col min="13314" max="13322" width="8.5703125" customWidth="1"/>
    <col min="13323" max="13382" width="1.7109375" customWidth="1"/>
    <col min="13383" max="13384" width="5.7109375" customWidth="1"/>
    <col min="13385" max="13386" width="7.5703125" customWidth="1"/>
    <col min="13387" max="13387" width="12.140625" customWidth="1"/>
    <col min="13388" max="13388" width="10.7109375" customWidth="1"/>
    <col min="13569" max="13569" width="0" hidden="1" customWidth="1"/>
    <col min="13570" max="13578" width="8.5703125" customWidth="1"/>
    <col min="13579" max="13638" width="1.7109375" customWidth="1"/>
    <col min="13639" max="13640" width="5.7109375" customWidth="1"/>
    <col min="13641" max="13642" width="7.5703125" customWidth="1"/>
    <col min="13643" max="13643" width="12.140625" customWidth="1"/>
    <col min="13644" max="13644" width="10.7109375" customWidth="1"/>
    <col min="13825" max="13825" width="0" hidden="1" customWidth="1"/>
    <col min="13826" max="13834" width="8.5703125" customWidth="1"/>
    <col min="13835" max="13894" width="1.7109375" customWidth="1"/>
    <col min="13895" max="13896" width="5.7109375" customWidth="1"/>
    <col min="13897" max="13898" width="7.5703125" customWidth="1"/>
    <col min="13899" max="13899" width="12.140625" customWidth="1"/>
    <col min="13900" max="13900" width="10.7109375" customWidth="1"/>
    <col min="14081" max="14081" width="0" hidden="1" customWidth="1"/>
    <col min="14082" max="14090" width="8.5703125" customWidth="1"/>
    <col min="14091" max="14150" width="1.7109375" customWidth="1"/>
    <col min="14151" max="14152" width="5.7109375" customWidth="1"/>
    <col min="14153" max="14154" width="7.5703125" customWidth="1"/>
    <col min="14155" max="14155" width="12.140625" customWidth="1"/>
    <col min="14156" max="14156" width="10.7109375" customWidth="1"/>
    <col min="14337" max="14337" width="0" hidden="1" customWidth="1"/>
    <col min="14338" max="14346" width="8.5703125" customWidth="1"/>
    <col min="14347" max="14406" width="1.7109375" customWidth="1"/>
    <col min="14407" max="14408" width="5.7109375" customWidth="1"/>
    <col min="14409" max="14410" width="7.5703125" customWidth="1"/>
    <col min="14411" max="14411" width="12.140625" customWidth="1"/>
    <col min="14412" max="14412" width="10.7109375" customWidth="1"/>
    <col min="14593" max="14593" width="0" hidden="1" customWidth="1"/>
    <col min="14594" max="14602" width="8.5703125" customWidth="1"/>
    <col min="14603" max="14662" width="1.7109375" customWidth="1"/>
    <col min="14663" max="14664" width="5.7109375" customWidth="1"/>
    <col min="14665" max="14666" width="7.5703125" customWidth="1"/>
    <col min="14667" max="14667" width="12.140625" customWidth="1"/>
    <col min="14668" max="14668" width="10.7109375" customWidth="1"/>
    <col min="14849" max="14849" width="0" hidden="1" customWidth="1"/>
    <col min="14850" max="14858" width="8.5703125" customWidth="1"/>
    <col min="14859" max="14918" width="1.7109375" customWidth="1"/>
    <col min="14919" max="14920" width="5.7109375" customWidth="1"/>
    <col min="14921" max="14922" width="7.5703125" customWidth="1"/>
    <col min="14923" max="14923" width="12.140625" customWidth="1"/>
    <col min="14924" max="14924" width="10.7109375" customWidth="1"/>
    <col min="15105" max="15105" width="0" hidden="1" customWidth="1"/>
    <col min="15106" max="15114" width="8.5703125" customWidth="1"/>
    <col min="15115" max="15174" width="1.7109375" customWidth="1"/>
    <col min="15175" max="15176" width="5.7109375" customWidth="1"/>
    <col min="15177" max="15178" width="7.5703125" customWidth="1"/>
    <col min="15179" max="15179" width="12.140625" customWidth="1"/>
    <col min="15180" max="15180" width="10.7109375" customWidth="1"/>
    <col min="15361" max="15361" width="0" hidden="1" customWidth="1"/>
    <col min="15362" max="15370" width="8.5703125" customWidth="1"/>
    <col min="15371" max="15430" width="1.7109375" customWidth="1"/>
    <col min="15431" max="15432" width="5.7109375" customWidth="1"/>
    <col min="15433" max="15434" width="7.5703125" customWidth="1"/>
    <col min="15435" max="15435" width="12.140625" customWidth="1"/>
    <col min="15436" max="15436" width="10.7109375" customWidth="1"/>
    <col min="15617" max="15617" width="0" hidden="1" customWidth="1"/>
    <col min="15618" max="15626" width="8.5703125" customWidth="1"/>
    <col min="15627" max="15686" width="1.7109375" customWidth="1"/>
    <col min="15687" max="15688" width="5.7109375" customWidth="1"/>
    <col min="15689" max="15690" width="7.5703125" customWidth="1"/>
    <col min="15691" max="15691" width="12.140625" customWidth="1"/>
    <col min="15692" max="15692" width="10.7109375" customWidth="1"/>
    <col min="15873" max="15873" width="0" hidden="1" customWidth="1"/>
    <col min="15874" max="15882" width="8.5703125" customWidth="1"/>
    <col min="15883" max="15942" width="1.7109375" customWidth="1"/>
    <col min="15943" max="15944" width="5.7109375" customWidth="1"/>
    <col min="15945" max="15946" width="7.5703125" customWidth="1"/>
    <col min="15947" max="15947" width="12.140625" customWidth="1"/>
    <col min="15948" max="15948" width="10.7109375" customWidth="1"/>
    <col min="16129" max="16129" width="0" hidden="1" customWidth="1"/>
    <col min="16130" max="16138" width="8.5703125" customWidth="1"/>
    <col min="16139" max="16198" width="1.7109375" customWidth="1"/>
    <col min="16199" max="16200" width="5.7109375" customWidth="1"/>
    <col min="16201" max="16202" width="7.5703125" customWidth="1"/>
    <col min="16203" max="16203" width="12.140625" customWidth="1"/>
    <col min="16204" max="16204" width="10.7109375" customWidth="1"/>
  </cols>
  <sheetData>
    <row r="1" spans="1:75" ht="0.75" customHeight="1" x14ac:dyDescent="0.2">
      <c r="B1" s="273" t="s">
        <v>218</v>
      </c>
      <c r="C1" s="273"/>
      <c r="D1" s="273"/>
      <c r="E1" s="273"/>
      <c r="F1" s="273"/>
      <c r="G1" s="273"/>
      <c r="H1" s="27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4"/>
      <c r="BT1" s="104"/>
      <c r="BU1" s="103"/>
      <c r="BV1" s="103"/>
      <c r="BW1" s="103"/>
    </row>
    <row r="2" spans="1:75" ht="22.5" customHeight="1" x14ac:dyDescent="0.3">
      <c r="A2" s="69"/>
      <c r="B2" s="273"/>
      <c r="C2" s="273"/>
      <c r="D2" s="273"/>
      <c r="E2" s="273"/>
      <c r="F2" s="273"/>
      <c r="G2" s="273"/>
      <c r="H2" s="273"/>
      <c r="I2" s="264" t="s">
        <v>219</v>
      </c>
      <c r="J2" s="264"/>
      <c r="K2" s="274">
        <f>VLOOKUP($D$3&amp;"_"&amp;$F$3,'Lane Draws (2019)'!$R:$T,2,0)</f>
        <v>12.45</v>
      </c>
      <c r="L2" s="275"/>
      <c r="M2" s="275"/>
      <c r="N2" s="275"/>
      <c r="O2" s="275"/>
      <c r="P2" s="275"/>
      <c r="Q2" s="275"/>
      <c r="R2" s="275"/>
      <c r="S2" s="275"/>
      <c r="T2" s="275"/>
      <c r="U2" s="276"/>
      <c r="V2" s="277" t="s">
        <v>274</v>
      </c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 t="s">
        <v>275</v>
      </c>
      <c r="AP2" s="277"/>
      <c r="AQ2" s="277"/>
      <c r="AR2" s="277"/>
      <c r="AS2" s="277"/>
      <c r="AT2" s="277"/>
      <c r="AU2" s="277"/>
      <c r="AV2" s="277"/>
      <c r="AW2" s="277"/>
      <c r="AX2" s="277"/>
      <c r="AY2" s="278" t="s">
        <v>276</v>
      </c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80"/>
    </row>
    <row r="3" spans="1:75" ht="22.5" customHeight="1" x14ac:dyDescent="0.3">
      <c r="B3" s="264" t="s">
        <v>222</v>
      </c>
      <c r="C3" s="264"/>
      <c r="D3" s="265" t="s">
        <v>118</v>
      </c>
      <c r="E3" s="265"/>
      <c r="F3" s="265" t="s">
        <v>93</v>
      </c>
      <c r="G3" s="265"/>
      <c r="H3" s="266"/>
      <c r="I3" s="264" t="s">
        <v>223</v>
      </c>
      <c r="J3" s="264"/>
      <c r="K3" s="267"/>
      <c r="L3" s="268"/>
      <c r="M3" s="268"/>
      <c r="N3" s="268"/>
      <c r="O3" s="268"/>
      <c r="P3" s="268"/>
      <c r="Q3" s="268"/>
      <c r="R3" s="268"/>
      <c r="S3" s="268"/>
      <c r="T3" s="268"/>
      <c r="U3" s="269"/>
      <c r="V3" s="270" t="s">
        <v>224</v>
      </c>
      <c r="W3" s="271"/>
      <c r="X3" s="271"/>
      <c r="Y3" s="271"/>
      <c r="Z3" s="271"/>
      <c r="AA3" s="271"/>
      <c r="AB3" s="271"/>
      <c r="AC3" s="271"/>
      <c r="AD3" s="271"/>
      <c r="AE3" s="272"/>
      <c r="AF3" s="274"/>
      <c r="AG3" s="275"/>
      <c r="AH3" s="275"/>
      <c r="AI3" s="275"/>
      <c r="AJ3" s="275"/>
      <c r="AK3" s="275"/>
      <c r="AL3" s="275"/>
      <c r="AM3" s="275"/>
      <c r="AN3" s="276"/>
      <c r="AO3" s="281" t="s">
        <v>225</v>
      </c>
      <c r="AP3" s="281"/>
      <c r="AQ3" s="281"/>
      <c r="AR3" s="281"/>
      <c r="AS3" s="281"/>
      <c r="AT3" s="281"/>
      <c r="AU3" s="281"/>
      <c r="AV3" s="281"/>
      <c r="AW3" s="281"/>
      <c r="AX3" s="281"/>
      <c r="AY3" s="282">
        <f>VLOOKUP($D$3&amp;"_"&amp;$F$3,'Lane Draws (2019)'!$R:$T,3,0)</f>
        <v>1</v>
      </c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4"/>
    </row>
    <row r="4" spans="1:75" ht="16.5" customHeight="1" thickBot="1" x14ac:dyDescent="0.25">
      <c r="D4" s="105" t="e">
        <f>HLOOKUP(D3,#REF!,27,FALSE)</f>
        <v>#REF!</v>
      </c>
    </row>
    <row r="5" spans="1:75" ht="21" customHeight="1" x14ac:dyDescent="0.2">
      <c r="B5" s="254" t="s">
        <v>226</v>
      </c>
      <c r="C5" s="256" t="s">
        <v>227</v>
      </c>
      <c r="D5" s="247" t="s">
        <v>228</v>
      </c>
      <c r="E5" s="248"/>
      <c r="F5" s="249"/>
      <c r="G5" s="247" t="s">
        <v>229</v>
      </c>
      <c r="H5" s="248"/>
      <c r="I5" s="249"/>
      <c r="J5" s="256" t="s">
        <v>230</v>
      </c>
      <c r="K5" s="247" t="s">
        <v>231</v>
      </c>
      <c r="L5" s="248"/>
      <c r="M5" s="248"/>
      <c r="N5" s="248"/>
      <c r="O5" s="248"/>
      <c r="P5" s="249"/>
      <c r="Q5" s="247" t="s">
        <v>231</v>
      </c>
      <c r="R5" s="248"/>
      <c r="S5" s="248"/>
      <c r="T5" s="248"/>
      <c r="U5" s="248"/>
      <c r="V5" s="249"/>
      <c r="W5" s="247" t="s">
        <v>231</v>
      </c>
      <c r="X5" s="248"/>
      <c r="Y5" s="248"/>
      <c r="Z5" s="248"/>
      <c r="AA5" s="248"/>
      <c r="AB5" s="249"/>
      <c r="AC5" s="247" t="s">
        <v>231</v>
      </c>
      <c r="AD5" s="248"/>
      <c r="AE5" s="248"/>
      <c r="AF5" s="248"/>
      <c r="AG5" s="248"/>
      <c r="AH5" s="249"/>
      <c r="AI5" s="247" t="s">
        <v>231</v>
      </c>
      <c r="AJ5" s="248"/>
      <c r="AK5" s="248"/>
      <c r="AL5" s="248"/>
      <c r="AM5" s="248"/>
      <c r="AN5" s="249"/>
      <c r="AO5" s="247" t="s">
        <v>231</v>
      </c>
      <c r="AP5" s="248"/>
      <c r="AQ5" s="248"/>
      <c r="AR5" s="248"/>
      <c r="AS5" s="248"/>
      <c r="AT5" s="249"/>
      <c r="AU5" s="247" t="s">
        <v>231</v>
      </c>
      <c r="AV5" s="248"/>
      <c r="AW5" s="248"/>
      <c r="AX5" s="248"/>
      <c r="AY5" s="248"/>
      <c r="AZ5" s="249"/>
      <c r="BA5" s="247" t="s">
        <v>231</v>
      </c>
      <c r="BB5" s="248"/>
      <c r="BC5" s="248"/>
      <c r="BD5" s="248"/>
      <c r="BE5" s="248"/>
      <c r="BF5" s="249"/>
      <c r="BG5" s="247" t="s">
        <v>231</v>
      </c>
      <c r="BH5" s="248"/>
      <c r="BI5" s="248"/>
      <c r="BJ5" s="248"/>
      <c r="BK5" s="248"/>
      <c r="BL5" s="249"/>
      <c r="BM5" s="247" t="s">
        <v>231</v>
      </c>
      <c r="BN5" s="248"/>
      <c r="BO5" s="248"/>
      <c r="BP5" s="248"/>
      <c r="BQ5" s="248"/>
      <c r="BR5" s="249"/>
      <c r="BS5" s="250" t="s">
        <v>232</v>
      </c>
      <c r="BT5" s="251"/>
      <c r="BU5" s="238" t="s">
        <v>233</v>
      </c>
      <c r="BV5" s="241" t="s">
        <v>234</v>
      </c>
      <c r="BW5" s="244" t="s">
        <v>235</v>
      </c>
    </row>
    <row r="6" spans="1:75" ht="21" customHeight="1" x14ac:dyDescent="0.25">
      <c r="B6" s="255"/>
      <c r="C6" s="257"/>
      <c r="D6" s="258"/>
      <c r="E6" s="259"/>
      <c r="F6" s="260"/>
      <c r="G6" s="258"/>
      <c r="H6" s="259"/>
      <c r="I6" s="260"/>
      <c r="J6" s="257"/>
      <c r="K6" s="235"/>
      <c r="L6" s="236"/>
      <c r="M6" s="237"/>
      <c r="N6" s="235"/>
      <c r="O6" s="236"/>
      <c r="P6" s="237"/>
      <c r="Q6" s="235"/>
      <c r="R6" s="236"/>
      <c r="S6" s="237"/>
      <c r="T6" s="235"/>
      <c r="U6" s="236"/>
      <c r="V6" s="237"/>
      <c r="W6" s="235"/>
      <c r="X6" s="236"/>
      <c r="Y6" s="237"/>
      <c r="Z6" s="235"/>
      <c r="AA6" s="236"/>
      <c r="AB6" s="237"/>
      <c r="AC6" s="235"/>
      <c r="AD6" s="236"/>
      <c r="AE6" s="237"/>
      <c r="AF6" s="235"/>
      <c r="AG6" s="236"/>
      <c r="AH6" s="237"/>
      <c r="AI6" s="235"/>
      <c r="AJ6" s="236"/>
      <c r="AK6" s="237"/>
      <c r="AL6" s="235"/>
      <c r="AM6" s="236"/>
      <c r="AN6" s="237"/>
      <c r="AO6" s="235"/>
      <c r="AP6" s="236"/>
      <c r="AQ6" s="237"/>
      <c r="AR6" s="235"/>
      <c r="AS6" s="236"/>
      <c r="AT6" s="237"/>
      <c r="AU6" s="235"/>
      <c r="AV6" s="236"/>
      <c r="AW6" s="237"/>
      <c r="AX6" s="235"/>
      <c r="AY6" s="236"/>
      <c r="AZ6" s="237"/>
      <c r="BA6" s="235"/>
      <c r="BB6" s="236"/>
      <c r="BC6" s="237"/>
      <c r="BD6" s="235"/>
      <c r="BE6" s="236"/>
      <c r="BF6" s="237"/>
      <c r="BG6" s="235"/>
      <c r="BH6" s="236"/>
      <c r="BI6" s="237"/>
      <c r="BJ6" s="235"/>
      <c r="BK6" s="236"/>
      <c r="BL6" s="237"/>
      <c r="BM6" s="235"/>
      <c r="BN6" s="236"/>
      <c r="BO6" s="237"/>
      <c r="BP6" s="235"/>
      <c r="BQ6" s="236"/>
      <c r="BR6" s="237"/>
      <c r="BS6" s="252"/>
      <c r="BT6" s="253"/>
      <c r="BU6" s="239"/>
      <c r="BV6" s="242"/>
      <c r="BW6" s="245"/>
    </row>
    <row r="7" spans="1:75" ht="21.75" customHeight="1" x14ac:dyDescent="0.2">
      <c r="B7" s="255"/>
      <c r="C7" s="257"/>
      <c r="D7" s="261"/>
      <c r="E7" s="262"/>
      <c r="F7" s="263"/>
      <c r="G7" s="261"/>
      <c r="H7" s="262"/>
      <c r="I7" s="263"/>
      <c r="J7" s="257"/>
      <c r="K7" s="231">
        <v>1</v>
      </c>
      <c r="L7" s="232"/>
      <c r="M7" s="231">
        <v>2</v>
      </c>
      <c r="N7" s="232"/>
      <c r="O7" s="231">
        <v>3</v>
      </c>
      <c r="P7" s="232"/>
      <c r="Q7" s="231">
        <v>1</v>
      </c>
      <c r="R7" s="232"/>
      <c r="S7" s="231">
        <v>2</v>
      </c>
      <c r="T7" s="232"/>
      <c r="U7" s="231">
        <v>3</v>
      </c>
      <c r="V7" s="232"/>
      <c r="W7" s="231">
        <v>1</v>
      </c>
      <c r="X7" s="232"/>
      <c r="Y7" s="231">
        <v>2</v>
      </c>
      <c r="Z7" s="232"/>
      <c r="AA7" s="231">
        <v>3</v>
      </c>
      <c r="AB7" s="232"/>
      <c r="AC7" s="231">
        <v>1</v>
      </c>
      <c r="AD7" s="232"/>
      <c r="AE7" s="231">
        <v>2</v>
      </c>
      <c r="AF7" s="232"/>
      <c r="AG7" s="231">
        <v>3</v>
      </c>
      <c r="AH7" s="232"/>
      <c r="AI7" s="231">
        <v>1</v>
      </c>
      <c r="AJ7" s="232"/>
      <c r="AK7" s="231">
        <v>2</v>
      </c>
      <c r="AL7" s="232"/>
      <c r="AM7" s="231">
        <v>3</v>
      </c>
      <c r="AN7" s="232"/>
      <c r="AO7" s="231">
        <v>1</v>
      </c>
      <c r="AP7" s="232"/>
      <c r="AQ7" s="231">
        <v>2</v>
      </c>
      <c r="AR7" s="232"/>
      <c r="AS7" s="231">
        <v>3</v>
      </c>
      <c r="AT7" s="232"/>
      <c r="AU7" s="231">
        <v>1</v>
      </c>
      <c r="AV7" s="232"/>
      <c r="AW7" s="231">
        <v>2</v>
      </c>
      <c r="AX7" s="232"/>
      <c r="AY7" s="231">
        <v>3</v>
      </c>
      <c r="AZ7" s="232"/>
      <c r="BA7" s="231">
        <v>1</v>
      </c>
      <c r="BB7" s="232"/>
      <c r="BC7" s="231">
        <v>2</v>
      </c>
      <c r="BD7" s="232"/>
      <c r="BE7" s="231">
        <v>3</v>
      </c>
      <c r="BF7" s="232"/>
      <c r="BG7" s="231">
        <v>1</v>
      </c>
      <c r="BH7" s="232"/>
      <c r="BI7" s="231">
        <v>2</v>
      </c>
      <c r="BJ7" s="232"/>
      <c r="BK7" s="231">
        <v>3</v>
      </c>
      <c r="BL7" s="232"/>
      <c r="BM7" s="231">
        <v>1</v>
      </c>
      <c r="BN7" s="232"/>
      <c r="BO7" s="231">
        <v>2</v>
      </c>
      <c r="BP7" s="232"/>
      <c r="BQ7" s="231">
        <v>3</v>
      </c>
      <c r="BR7" s="232"/>
      <c r="BS7" s="233" t="s">
        <v>231</v>
      </c>
      <c r="BT7" s="234"/>
      <c r="BU7" s="240"/>
      <c r="BV7" s="243"/>
      <c r="BW7" s="246"/>
    </row>
    <row r="8" spans="1:75" ht="31.5" customHeight="1" x14ac:dyDescent="0.2">
      <c r="B8" s="107">
        <v>1</v>
      </c>
      <c r="C8" s="108"/>
      <c r="D8" s="228"/>
      <c r="E8" s="229"/>
      <c r="F8" s="230"/>
      <c r="G8" s="109" t="str">
        <f>VLOOKUP($D$3&amp;"_"&amp;$F$3,'Lane Draws (2019)'!$C:$I,B8+1,0)</f>
        <v>Armada</v>
      </c>
      <c r="H8" s="110"/>
      <c r="I8" s="111"/>
      <c r="J8" s="111"/>
      <c r="K8" s="223"/>
      <c r="L8" s="224"/>
      <c r="M8" s="223"/>
      <c r="N8" s="224"/>
      <c r="O8" s="223"/>
      <c r="P8" s="224"/>
      <c r="Q8" s="223"/>
      <c r="R8" s="224"/>
      <c r="S8" s="223"/>
      <c r="T8" s="224"/>
      <c r="U8" s="223"/>
      <c r="V8" s="224"/>
      <c r="W8" s="223"/>
      <c r="X8" s="224"/>
      <c r="Y8" s="223"/>
      <c r="Z8" s="224"/>
      <c r="AA8" s="223"/>
      <c r="AB8" s="224"/>
      <c r="AC8" s="223"/>
      <c r="AD8" s="224"/>
      <c r="AE8" s="223"/>
      <c r="AF8" s="224"/>
      <c r="AG8" s="223"/>
      <c r="AH8" s="224"/>
      <c r="AI8" s="223"/>
      <c r="AJ8" s="224"/>
      <c r="AK8" s="223"/>
      <c r="AL8" s="224"/>
      <c r="AM8" s="223"/>
      <c r="AN8" s="224"/>
      <c r="AO8" s="223"/>
      <c r="AP8" s="224"/>
      <c r="AQ8" s="223"/>
      <c r="AR8" s="224"/>
      <c r="AS8" s="223"/>
      <c r="AT8" s="224"/>
      <c r="AU8" s="223"/>
      <c r="AV8" s="224"/>
      <c r="AW8" s="223"/>
      <c r="AX8" s="224"/>
      <c r="AY8" s="223"/>
      <c r="AZ8" s="224"/>
      <c r="BA8" s="223"/>
      <c r="BB8" s="224"/>
      <c r="BC8" s="223"/>
      <c r="BD8" s="224"/>
      <c r="BE8" s="223"/>
      <c r="BF8" s="224"/>
      <c r="BG8" s="223"/>
      <c r="BH8" s="224"/>
      <c r="BI8" s="223"/>
      <c r="BJ8" s="224"/>
      <c r="BK8" s="223"/>
      <c r="BL8" s="224"/>
      <c r="BM8" s="223"/>
      <c r="BN8" s="224"/>
      <c r="BO8" s="223"/>
      <c r="BP8" s="224"/>
      <c r="BQ8" s="223"/>
      <c r="BR8" s="224"/>
      <c r="BS8" s="112"/>
      <c r="BT8" s="113"/>
      <c r="BU8" s="112"/>
      <c r="BV8" s="114"/>
      <c r="BW8" s="115"/>
    </row>
    <row r="9" spans="1:75" ht="31.5" customHeight="1" x14ac:dyDescent="0.2">
      <c r="B9" s="107">
        <v>2</v>
      </c>
      <c r="C9" s="108"/>
      <c r="D9" s="228"/>
      <c r="E9" s="229"/>
      <c r="F9" s="230"/>
      <c r="G9" s="109" t="str">
        <f>VLOOKUP($D$3&amp;"_"&amp;$F$3,'Lane Draws (2019)'!$C:$I,B9+1,0)</f>
        <v>Newton Abbot</v>
      </c>
      <c r="H9" s="110"/>
      <c r="I9" s="111"/>
      <c r="J9" s="111"/>
      <c r="K9" s="223"/>
      <c r="L9" s="224"/>
      <c r="M9" s="223"/>
      <c r="N9" s="224"/>
      <c r="O9" s="223"/>
      <c r="P9" s="224"/>
      <c r="Q9" s="223"/>
      <c r="R9" s="224"/>
      <c r="S9" s="223"/>
      <c r="T9" s="224"/>
      <c r="U9" s="223"/>
      <c r="V9" s="224"/>
      <c r="W9" s="223"/>
      <c r="X9" s="224"/>
      <c r="Y9" s="223"/>
      <c r="Z9" s="224"/>
      <c r="AA9" s="223"/>
      <c r="AB9" s="224"/>
      <c r="AC9" s="223"/>
      <c r="AD9" s="224"/>
      <c r="AE9" s="223"/>
      <c r="AF9" s="224"/>
      <c r="AG9" s="223"/>
      <c r="AH9" s="224"/>
      <c r="AI9" s="223"/>
      <c r="AJ9" s="224"/>
      <c r="AK9" s="223"/>
      <c r="AL9" s="224"/>
      <c r="AM9" s="223"/>
      <c r="AN9" s="224"/>
      <c r="AO9" s="223"/>
      <c r="AP9" s="224"/>
      <c r="AQ9" s="223"/>
      <c r="AR9" s="224"/>
      <c r="AS9" s="223"/>
      <c r="AT9" s="224"/>
      <c r="AU9" s="223"/>
      <c r="AV9" s="224"/>
      <c r="AW9" s="223"/>
      <c r="AX9" s="224"/>
      <c r="AY9" s="223"/>
      <c r="AZ9" s="224"/>
      <c r="BA9" s="223"/>
      <c r="BB9" s="224"/>
      <c r="BC9" s="223"/>
      <c r="BD9" s="224"/>
      <c r="BE9" s="223"/>
      <c r="BF9" s="224"/>
      <c r="BG9" s="223"/>
      <c r="BH9" s="224"/>
      <c r="BI9" s="223"/>
      <c r="BJ9" s="224"/>
      <c r="BK9" s="223"/>
      <c r="BL9" s="224"/>
      <c r="BM9" s="223"/>
      <c r="BN9" s="224"/>
      <c r="BO9" s="223"/>
      <c r="BP9" s="224"/>
      <c r="BQ9" s="223"/>
      <c r="BR9" s="224"/>
      <c r="BS9" s="112"/>
      <c r="BT9" s="113"/>
      <c r="BU9" s="112"/>
      <c r="BV9" s="114"/>
      <c r="BW9" s="115"/>
    </row>
    <row r="10" spans="1:75" ht="31.5" customHeight="1" x14ac:dyDescent="0.2">
      <c r="B10" s="107">
        <v>3</v>
      </c>
      <c r="C10" s="108"/>
      <c r="D10" s="228"/>
      <c r="E10" s="229"/>
      <c r="F10" s="230"/>
      <c r="G10" s="109">
        <f>VLOOKUP($D$3&amp;"_"&amp;$F$3,'Lane Draws (2019)'!$C:$I,B10+1,0)</f>
        <v>0</v>
      </c>
      <c r="H10" s="110"/>
      <c r="I10" s="111"/>
      <c r="J10" s="111"/>
      <c r="K10" s="223"/>
      <c r="L10" s="224"/>
      <c r="M10" s="223"/>
      <c r="N10" s="224"/>
      <c r="O10" s="223"/>
      <c r="P10" s="224"/>
      <c r="Q10" s="223"/>
      <c r="R10" s="224"/>
      <c r="S10" s="223"/>
      <c r="T10" s="224"/>
      <c r="U10" s="223"/>
      <c r="V10" s="224"/>
      <c r="W10" s="223"/>
      <c r="X10" s="224"/>
      <c r="Y10" s="223"/>
      <c r="Z10" s="224"/>
      <c r="AA10" s="223"/>
      <c r="AB10" s="224"/>
      <c r="AC10" s="223"/>
      <c r="AD10" s="224"/>
      <c r="AE10" s="223"/>
      <c r="AF10" s="224"/>
      <c r="AG10" s="223"/>
      <c r="AH10" s="224"/>
      <c r="AI10" s="223"/>
      <c r="AJ10" s="224"/>
      <c r="AK10" s="223"/>
      <c r="AL10" s="224"/>
      <c r="AM10" s="223"/>
      <c r="AN10" s="224"/>
      <c r="AO10" s="223"/>
      <c r="AP10" s="224"/>
      <c r="AQ10" s="223"/>
      <c r="AR10" s="224"/>
      <c r="AS10" s="223"/>
      <c r="AT10" s="224"/>
      <c r="AU10" s="223"/>
      <c r="AV10" s="224"/>
      <c r="AW10" s="223"/>
      <c r="AX10" s="224"/>
      <c r="AY10" s="223"/>
      <c r="AZ10" s="224"/>
      <c r="BA10" s="223"/>
      <c r="BB10" s="224"/>
      <c r="BC10" s="223"/>
      <c r="BD10" s="224"/>
      <c r="BE10" s="223"/>
      <c r="BF10" s="224"/>
      <c r="BG10" s="223"/>
      <c r="BH10" s="224"/>
      <c r="BI10" s="223"/>
      <c r="BJ10" s="224"/>
      <c r="BK10" s="223"/>
      <c r="BL10" s="224"/>
      <c r="BM10" s="223"/>
      <c r="BN10" s="224"/>
      <c r="BO10" s="223"/>
      <c r="BP10" s="224"/>
      <c r="BQ10" s="223"/>
      <c r="BR10" s="224"/>
      <c r="BS10" s="112"/>
      <c r="BT10" s="113"/>
      <c r="BU10" s="112"/>
      <c r="BV10" s="114"/>
      <c r="BW10" s="115"/>
    </row>
    <row r="11" spans="1:75" ht="31.5" customHeight="1" x14ac:dyDescent="0.2">
      <c r="B11" s="107">
        <v>4</v>
      </c>
      <c r="C11" s="108"/>
      <c r="D11" s="228"/>
      <c r="E11" s="229"/>
      <c r="F11" s="230"/>
      <c r="G11" s="109" t="str">
        <f>VLOOKUP($D$3&amp;"_"&amp;$F$3,'Lane Draws (2019)'!$C:$I,B11+1,0)</f>
        <v>Taunton</v>
      </c>
      <c r="H11" s="110"/>
      <c r="I11" s="111"/>
      <c r="J11" s="111"/>
      <c r="K11" s="223"/>
      <c r="L11" s="224"/>
      <c r="M11" s="223"/>
      <c r="N11" s="224"/>
      <c r="O11" s="223"/>
      <c r="P11" s="224"/>
      <c r="Q11" s="223"/>
      <c r="R11" s="224"/>
      <c r="S11" s="223"/>
      <c r="T11" s="224"/>
      <c r="U11" s="223"/>
      <c r="V11" s="224"/>
      <c r="W11" s="223"/>
      <c r="X11" s="224"/>
      <c r="Y11" s="223"/>
      <c r="Z11" s="224"/>
      <c r="AA11" s="223"/>
      <c r="AB11" s="224"/>
      <c r="AC11" s="223"/>
      <c r="AD11" s="224"/>
      <c r="AE11" s="223"/>
      <c r="AF11" s="224"/>
      <c r="AG11" s="223"/>
      <c r="AH11" s="224"/>
      <c r="AI11" s="223"/>
      <c r="AJ11" s="224"/>
      <c r="AK11" s="223"/>
      <c r="AL11" s="224"/>
      <c r="AM11" s="223"/>
      <c r="AN11" s="224"/>
      <c r="AO11" s="223"/>
      <c r="AP11" s="224"/>
      <c r="AQ11" s="223"/>
      <c r="AR11" s="224"/>
      <c r="AS11" s="223"/>
      <c r="AT11" s="224"/>
      <c r="AU11" s="223"/>
      <c r="AV11" s="224"/>
      <c r="AW11" s="223"/>
      <c r="AX11" s="224"/>
      <c r="AY11" s="223"/>
      <c r="AZ11" s="224"/>
      <c r="BA11" s="223"/>
      <c r="BB11" s="224"/>
      <c r="BC11" s="223"/>
      <c r="BD11" s="224"/>
      <c r="BE11" s="223"/>
      <c r="BF11" s="224"/>
      <c r="BG11" s="223"/>
      <c r="BH11" s="224"/>
      <c r="BI11" s="223"/>
      <c r="BJ11" s="224"/>
      <c r="BK11" s="223"/>
      <c r="BL11" s="224"/>
      <c r="BM11" s="223"/>
      <c r="BN11" s="224"/>
      <c r="BO11" s="223"/>
      <c r="BP11" s="224"/>
      <c r="BQ11" s="223"/>
      <c r="BR11" s="224"/>
      <c r="BS11" s="112"/>
      <c r="BT11" s="113"/>
      <c r="BU11" s="112"/>
      <c r="BV11" s="114"/>
      <c r="BW11" s="115"/>
    </row>
    <row r="12" spans="1:75" ht="31.5" customHeight="1" x14ac:dyDescent="0.2">
      <c r="B12" s="107">
        <v>5</v>
      </c>
      <c r="C12" s="108"/>
      <c r="D12" s="228"/>
      <c r="E12" s="229"/>
      <c r="F12" s="230"/>
      <c r="G12" s="109" t="str">
        <f>VLOOKUP($D$3&amp;"_"&amp;$F$3,'Lane Draws (2019)'!$C:$I,B12+1,0)</f>
        <v>Exeter</v>
      </c>
      <c r="H12" s="110"/>
      <c r="I12" s="111"/>
      <c r="J12" s="111"/>
      <c r="K12" s="223"/>
      <c r="L12" s="224"/>
      <c r="M12" s="223"/>
      <c r="N12" s="224"/>
      <c r="O12" s="223"/>
      <c r="P12" s="224"/>
      <c r="Q12" s="223"/>
      <c r="R12" s="224"/>
      <c r="S12" s="223"/>
      <c r="T12" s="224"/>
      <c r="U12" s="223"/>
      <c r="V12" s="224"/>
      <c r="W12" s="223"/>
      <c r="X12" s="224"/>
      <c r="Y12" s="223"/>
      <c r="Z12" s="224"/>
      <c r="AA12" s="223"/>
      <c r="AB12" s="224"/>
      <c r="AC12" s="223"/>
      <c r="AD12" s="224"/>
      <c r="AE12" s="223"/>
      <c r="AF12" s="224"/>
      <c r="AG12" s="223"/>
      <c r="AH12" s="224"/>
      <c r="AI12" s="223"/>
      <c r="AJ12" s="224"/>
      <c r="AK12" s="223"/>
      <c r="AL12" s="224"/>
      <c r="AM12" s="223"/>
      <c r="AN12" s="224"/>
      <c r="AO12" s="223"/>
      <c r="AP12" s="224"/>
      <c r="AQ12" s="223"/>
      <c r="AR12" s="224"/>
      <c r="AS12" s="223"/>
      <c r="AT12" s="224"/>
      <c r="AU12" s="223"/>
      <c r="AV12" s="224"/>
      <c r="AW12" s="223"/>
      <c r="AX12" s="224"/>
      <c r="AY12" s="223"/>
      <c r="AZ12" s="224"/>
      <c r="BA12" s="223"/>
      <c r="BB12" s="224"/>
      <c r="BC12" s="223"/>
      <c r="BD12" s="224"/>
      <c r="BE12" s="223"/>
      <c r="BF12" s="224"/>
      <c r="BG12" s="223"/>
      <c r="BH12" s="224"/>
      <c r="BI12" s="223"/>
      <c r="BJ12" s="224"/>
      <c r="BK12" s="223"/>
      <c r="BL12" s="224"/>
      <c r="BM12" s="223"/>
      <c r="BN12" s="224"/>
      <c r="BO12" s="223"/>
      <c r="BP12" s="224"/>
      <c r="BQ12" s="223"/>
      <c r="BR12" s="224"/>
      <c r="BS12" s="112"/>
      <c r="BT12" s="113"/>
      <c r="BU12" s="112"/>
      <c r="BV12" s="114"/>
      <c r="BW12" s="115"/>
    </row>
    <row r="13" spans="1:75" ht="31.5" customHeight="1" x14ac:dyDescent="0.2">
      <c r="B13" s="107">
        <v>6</v>
      </c>
      <c r="C13" s="108"/>
      <c r="D13" s="228"/>
      <c r="E13" s="229"/>
      <c r="F13" s="230"/>
      <c r="G13" s="109" t="str">
        <f>VLOOKUP($D$3&amp;"_"&amp;$F$3,'Lane Draws (2019)'!$C:$I,B13+1,0)</f>
        <v>Yeovil</v>
      </c>
      <c r="H13" s="110"/>
      <c r="I13" s="111"/>
      <c r="J13" s="111"/>
      <c r="K13" s="223"/>
      <c r="L13" s="224"/>
      <c r="M13" s="223"/>
      <c r="N13" s="224"/>
      <c r="O13" s="223"/>
      <c r="P13" s="224"/>
      <c r="Q13" s="223"/>
      <c r="R13" s="224"/>
      <c r="S13" s="223"/>
      <c r="T13" s="224"/>
      <c r="U13" s="223"/>
      <c r="V13" s="224"/>
      <c r="W13" s="223"/>
      <c r="X13" s="224"/>
      <c r="Y13" s="223"/>
      <c r="Z13" s="224"/>
      <c r="AA13" s="223"/>
      <c r="AB13" s="224"/>
      <c r="AC13" s="223"/>
      <c r="AD13" s="224"/>
      <c r="AE13" s="223"/>
      <c r="AF13" s="224"/>
      <c r="AG13" s="223"/>
      <c r="AH13" s="224"/>
      <c r="AI13" s="223"/>
      <c r="AJ13" s="224"/>
      <c r="AK13" s="223"/>
      <c r="AL13" s="224"/>
      <c r="AM13" s="223"/>
      <c r="AN13" s="224"/>
      <c r="AO13" s="223"/>
      <c r="AP13" s="224"/>
      <c r="AQ13" s="223"/>
      <c r="AR13" s="224"/>
      <c r="AS13" s="223"/>
      <c r="AT13" s="224"/>
      <c r="AU13" s="223"/>
      <c r="AV13" s="224"/>
      <c r="AW13" s="223"/>
      <c r="AX13" s="224"/>
      <c r="AY13" s="223"/>
      <c r="AZ13" s="224"/>
      <c r="BA13" s="223"/>
      <c r="BB13" s="224"/>
      <c r="BC13" s="223"/>
      <c r="BD13" s="224"/>
      <c r="BE13" s="223"/>
      <c r="BF13" s="224"/>
      <c r="BG13" s="223"/>
      <c r="BH13" s="224"/>
      <c r="BI13" s="223"/>
      <c r="BJ13" s="224"/>
      <c r="BK13" s="223"/>
      <c r="BL13" s="224"/>
      <c r="BM13" s="223"/>
      <c r="BN13" s="224"/>
      <c r="BO13" s="223"/>
      <c r="BP13" s="224"/>
      <c r="BQ13" s="223"/>
      <c r="BR13" s="224"/>
      <c r="BS13" s="112"/>
      <c r="BT13" s="113"/>
      <c r="BU13" s="112"/>
      <c r="BV13" s="114"/>
      <c r="BW13" s="115"/>
    </row>
    <row r="14" spans="1:75" ht="31.5" customHeight="1" x14ac:dyDescent="0.2">
      <c r="B14" s="107">
        <v>7</v>
      </c>
      <c r="C14" s="108"/>
      <c r="D14" s="228"/>
      <c r="E14" s="229"/>
      <c r="F14" s="230"/>
      <c r="G14" s="109"/>
      <c r="H14" s="110"/>
      <c r="I14" s="111"/>
      <c r="J14" s="111"/>
      <c r="K14" s="223"/>
      <c r="L14" s="224"/>
      <c r="M14" s="223"/>
      <c r="N14" s="224"/>
      <c r="O14" s="223"/>
      <c r="P14" s="224"/>
      <c r="Q14" s="223"/>
      <c r="R14" s="224"/>
      <c r="S14" s="223"/>
      <c r="T14" s="224"/>
      <c r="U14" s="223"/>
      <c r="V14" s="224"/>
      <c r="W14" s="223"/>
      <c r="X14" s="224"/>
      <c r="Y14" s="223"/>
      <c r="Z14" s="224"/>
      <c r="AA14" s="223"/>
      <c r="AB14" s="224"/>
      <c r="AC14" s="223"/>
      <c r="AD14" s="224"/>
      <c r="AE14" s="223"/>
      <c r="AF14" s="224"/>
      <c r="AG14" s="223"/>
      <c r="AH14" s="224"/>
      <c r="AI14" s="223"/>
      <c r="AJ14" s="224"/>
      <c r="AK14" s="223"/>
      <c r="AL14" s="224"/>
      <c r="AM14" s="223"/>
      <c r="AN14" s="224"/>
      <c r="AO14" s="223"/>
      <c r="AP14" s="224"/>
      <c r="AQ14" s="223"/>
      <c r="AR14" s="224"/>
      <c r="AS14" s="223"/>
      <c r="AT14" s="224"/>
      <c r="AU14" s="223"/>
      <c r="AV14" s="224"/>
      <c r="AW14" s="223"/>
      <c r="AX14" s="224"/>
      <c r="AY14" s="223"/>
      <c r="AZ14" s="224"/>
      <c r="BA14" s="223"/>
      <c r="BB14" s="224"/>
      <c r="BC14" s="223"/>
      <c r="BD14" s="224"/>
      <c r="BE14" s="223"/>
      <c r="BF14" s="224"/>
      <c r="BG14" s="223"/>
      <c r="BH14" s="224"/>
      <c r="BI14" s="223"/>
      <c r="BJ14" s="224"/>
      <c r="BK14" s="223"/>
      <c r="BL14" s="224"/>
      <c r="BM14" s="223"/>
      <c r="BN14" s="224"/>
      <c r="BO14" s="223"/>
      <c r="BP14" s="224"/>
      <c r="BQ14" s="223"/>
      <c r="BR14" s="224"/>
      <c r="BS14" s="112"/>
      <c r="BT14" s="113"/>
      <c r="BU14" s="112"/>
      <c r="BV14" s="114"/>
      <c r="BW14" s="115"/>
    </row>
    <row r="15" spans="1:75" ht="31.5" customHeight="1" x14ac:dyDescent="0.2">
      <c r="B15" s="107">
        <v>8</v>
      </c>
      <c r="C15" s="108"/>
      <c r="D15" s="228"/>
      <c r="E15" s="229"/>
      <c r="F15" s="230"/>
      <c r="G15" s="109"/>
      <c r="H15" s="110"/>
      <c r="I15" s="111"/>
      <c r="J15" s="111"/>
      <c r="K15" s="223"/>
      <c r="L15" s="224"/>
      <c r="M15" s="223"/>
      <c r="N15" s="224"/>
      <c r="O15" s="223"/>
      <c r="P15" s="224"/>
      <c r="Q15" s="223"/>
      <c r="R15" s="224"/>
      <c r="S15" s="223"/>
      <c r="T15" s="224"/>
      <c r="U15" s="223"/>
      <c r="V15" s="224"/>
      <c r="W15" s="223"/>
      <c r="X15" s="224"/>
      <c r="Y15" s="223"/>
      <c r="Z15" s="224"/>
      <c r="AA15" s="223"/>
      <c r="AB15" s="224"/>
      <c r="AC15" s="223"/>
      <c r="AD15" s="224"/>
      <c r="AE15" s="223"/>
      <c r="AF15" s="224"/>
      <c r="AG15" s="223"/>
      <c r="AH15" s="224"/>
      <c r="AI15" s="223"/>
      <c r="AJ15" s="224"/>
      <c r="AK15" s="223"/>
      <c r="AL15" s="224"/>
      <c r="AM15" s="223"/>
      <c r="AN15" s="224"/>
      <c r="AO15" s="223"/>
      <c r="AP15" s="224"/>
      <c r="AQ15" s="223"/>
      <c r="AR15" s="224"/>
      <c r="AS15" s="223"/>
      <c r="AT15" s="224"/>
      <c r="AU15" s="223"/>
      <c r="AV15" s="224"/>
      <c r="AW15" s="223"/>
      <c r="AX15" s="224"/>
      <c r="AY15" s="223"/>
      <c r="AZ15" s="224"/>
      <c r="BA15" s="223"/>
      <c r="BB15" s="224"/>
      <c r="BC15" s="223"/>
      <c r="BD15" s="224"/>
      <c r="BE15" s="223"/>
      <c r="BF15" s="224"/>
      <c r="BG15" s="223"/>
      <c r="BH15" s="224"/>
      <c r="BI15" s="223"/>
      <c r="BJ15" s="224"/>
      <c r="BK15" s="223"/>
      <c r="BL15" s="224"/>
      <c r="BM15" s="223"/>
      <c r="BN15" s="224"/>
      <c r="BO15" s="223"/>
      <c r="BP15" s="224"/>
      <c r="BQ15" s="223"/>
      <c r="BR15" s="224"/>
      <c r="BS15" s="112"/>
      <c r="BT15" s="113"/>
      <c r="BU15" s="112"/>
      <c r="BV15" s="114"/>
      <c r="BW15" s="115"/>
    </row>
    <row r="16" spans="1:75" ht="31.5" customHeight="1" x14ac:dyDescent="0.2">
      <c r="B16" s="107">
        <v>9</v>
      </c>
      <c r="C16" s="108"/>
      <c r="D16" s="228"/>
      <c r="E16" s="229"/>
      <c r="F16" s="230"/>
      <c r="G16" s="109"/>
      <c r="H16" s="110"/>
      <c r="I16" s="111"/>
      <c r="J16" s="111"/>
      <c r="K16" s="223"/>
      <c r="L16" s="224"/>
      <c r="M16" s="223"/>
      <c r="N16" s="224"/>
      <c r="O16" s="223"/>
      <c r="P16" s="224"/>
      <c r="Q16" s="223"/>
      <c r="R16" s="224"/>
      <c r="S16" s="223"/>
      <c r="T16" s="224"/>
      <c r="U16" s="223"/>
      <c r="V16" s="224"/>
      <c r="W16" s="223"/>
      <c r="X16" s="224"/>
      <c r="Y16" s="223"/>
      <c r="Z16" s="224"/>
      <c r="AA16" s="223"/>
      <c r="AB16" s="224"/>
      <c r="AC16" s="223"/>
      <c r="AD16" s="224"/>
      <c r="AE16" s="223"/>
      <c r="AF16" s="224"/>
      <c r="AG16" s="223"/>
      <c r="AH16" s="224"/>
      <c r="AI16" s="223"/>
      <c r="AJ16" s="224"/>
      <c r="AK16" s="223"/>
      <c r="AL16" s="224"/>
      <c r="AM16" s="223"/>
      <c r="AN16" s="224"/>
      <c r="AO16" s="223"/>
      <c r="AP16" s="224"/>
      <c r="AQ16" s="223"/>
      <c r="AR16" s="224"/>
      <c r="AS16" s="223"/>
      <c r="AT16" s="224"/>
      <c r="AU16" s="223"/>
      <c r="AV16" s="224"/>
      <c r="AW16" s="223"/>
      <c r="AX16" s="224"/>
      <c r="AY16" s="223"/>
      <c r="AZ16" s="224"/>
      <c r="BA16" s="223"/>
      <c r="BB16" s="224"/>
      <c r="BC16" s="223"/>
      <c r="BD16" s="224"/>
      <c r="BE16" s="223"/>
      <c r="BF16" s="224"/>
      <c r="BG16" s="223"/>
      <c r="BH16" s="224"/>
      <c r="BI16" s="223"/>
      <c r="BJ16" s="224"/>
      <c r="BK16" s="223"/>
      <c r="BL16" s="224"/>
      <c r="BM16" s="223"/>
      <c r="BN16" s="224"/>
      <c r="BO16" s="223"/>
      <c r="BP16" s="224"/>
      <c r="BQ16" s="223"/>
      <c r="BR16" s="224"/>
      <c r="BS16" s="112"/>
      <c r="BT16" s="113"/>
      <c r="BU16" s="112"/>
      <c r="BV16" s="114"/>
      <c r="BW16" s="115"/>
    </row>
    <row r="17" spans="2:75" ht="31.5" customHeight="1" x14ac:dyDescent="0.2">
      <c r="B17" s="107">
        <v>10</v>
      </c>
      <c r="C17" s="108"/>
      <c r="D17" s="228"/>
      <c r="E17" s="229"/>
      <c r="F17" s="230"/>
      <c r="G17" s="109"/>
      <c r="H17" s="110"/>
      <c r="I17" s="111"/>
      <c r="J17" s="111"/>
      <c r="K17" s="223"/>
      <c r="L17" s="224"/>
      <c r="M17" s="223"/>
      <c r="N17" s="224"/>
      <c r="O17" s="223"/>
      <c r="P17" s="224"/>
      <c r="Q17" s="223"/>
      <c r="R17" s="224"/>
      <c r="S17" s="223"/>
      <c r="T17" s="224"/>
      <c r="U17" s="223"/>
      <c r="V17" s="224"/>
      <c r="W17" s="223"/>
      <c r="X17" s="224"/>
      <c r="Y17" s="223"/>
      <c r="Z17" s="224"/>
      <c r="AA17" s="223"/>
      <c r="AB17" s="224"/>
      <c r="AC17" s="223"/>
      <c r="AD17" s="224"/>
      <c r="AE17" s="223"/>
      <c r="AF17" s="224"/>
      <c r="AG17" s="223"/>
      <c r="AH17" s="224"/>
      <c r="AI17" s="223"/>
      <c r="AJ17" s="224"/>
      <c r="AK17" s="223"/>
      <c r="AL17" s="224"/>
      <c r="AM17" s="223"/>
      <c r="AN17" s="224"/>
      <c r="AO17" s="223"/>
      <c r="AP17" s="224"/>
      <c r="AQ17" s="223"/>
      <c r="AR17" s="224"/>
      <c r="AS17" s="223"/>
      <c r="AT17" s="224"/>
      <c r="AU17" s="223"/>
      <c r="AV17" s="224"/>
      <c r="AW17" s="223"/>
      <c r="AX17" s="224"/>
      <c r="AY17" s="223"/>
      <c r="AZ17" s="224"/>
      <c r="BA17" s="223"/>
      <c r="BB17" s="224"/>
      <c r="BC17" s="223"/>
      <c r="BD17" s="224"/>
      <c r="BE17" s="223"/>
      <c r="BF17" s="224"/>
      <c r="BG17" s="223"/>
      <c r="BH17" s="224"/>
      <c r="BI17" s="223"/>
      <c r="BJ17" s="224"/>
      <c r="BK17" s="223"/>
      <c r="BL17" s="224"/>
      <c r="BM17" s="223"/>
      <c r="BN17" s="224"/>
      <c r="BO17" s="223"/>
      <c r="BP17" s="224"/>
      <c r="BQ17" s="223"/>
      <c r="BR17" s="224"/>
      <c r="BS17" s="112"/>
      <c r="BT17" s="113"/>
      <c r="BU17" s="112"/>
      <c r="BV17" s="114"/>
      <c r="BW17" s="115"/>
    </row>
    <row r="18" spans="2:75" ht="31.5" customHeight="1" x14ac:dyDescent="0.2">
      <c r="B18" s="107">
        <v>11</v>
      </c>
      <c r="C18" s="108"/>
      <c r="D18" s="228"/>
      <c r="E18" s="229"/>
      <c r="F18" s="230"/>
      <c r="G18" s="109"/>
      <c r="H18" s="110"/>
      <c r="I18" s="111"/>
      <c r="J18" s="111"/>
      <c r="K18" s="223"/>
      <c r="L18" s="224"/>
      <c r="M18" s="223"/>
      <c r="N18" s="224"/>
      <c r="O18" s="223"/>
      <c r="P18" s="224"/>
      <c r="Q18" s="223"/>
      <c r="R18" s="224"/>
      <c r="S18" s="223"/>
      <c r="T18" s="224"/>
      <c r="U18" s="223"/>
      <c r="V18" s="224"/>
      <c r="W18" s="223"/>
      <c r="X18" s="224"/>
      <c r="Y18" s="223"/>
      <c r="Z18" s="224"/>
      <c r="AA18" s="223"/>
      <c r="AB18" s="224"/>
      <c r="AC18" s="223"/>
      <c r="AD18" s="224"/>
      <c r="AE18" s="223"/>
      <c r="AF18" s="224"/>
      <c r="AG18" s="223"/>
      <c r="AH18" s="224"/>
      <c r="AI18" s="223"/>
      <c r="AJ18" s="224"/>
      <c r="AK18" s="223"/>
      <c r="AL18" s="224"/>
      <c r="AM18" s="223"/>
      <c r="AN18" s="224"/>
      <c r="AO18" s="223"/>
      <c r="AP18" s="224"/>
      <c r="AQ18" s="223"/>
      <c r="AR18" s="224"/>
      <c r="AS18" s="223"/>
      <c r="AT18" s="224"/>
      <c r="AU18" s="223"/>
      <c r="AV18" s="224"/>
      <c r="AW18" s="223"/>
      <c r="AX18" s="224"/>
      <c r="AY18" s="223"/>
      <c r="AZ18" s="224"/>
      <c r="BA18" s="223"/>
      <c r="BB18" s="224"/>
      <c r="BC18" s="223"/>
      <c r="BD18" s="224"/>
      <c r="BE18" s="223"/>
      <c r="BF18" s="224"/>
      <c r="BG18" s="223"/>
      <c r="BH18" s="224"/>
      <c r="BI18" s="223"/>
      <c r="BJ18" s="224"/>
      <c r="BK18" s="223"/>
      <c r="BL18" s="224"/>
      <c r="BM18" s="223"/>
      <c r="BN18" s="224"/>
      <c r="BO18" s="223"/>
      <c r="BP18" s="224"/>
      <c r="BQ18" s="223"/>
      <c r="BR18" s="224"/>
      <c r="BS18" s="112"/>
      <c r="BT18" s="113"/>
      <c r="BU18" s="112"/>
      <c r="BV18" s="114"/>
      <c r="BW18" s="115"/>
    </row>
    <row r="19" spans="2:75" ht="31.5" customHeight="1" x14ac:dyDescent="0.2">
      <c r="B19" s="107">
        <v>12</v>
      </c>
      <c r="C19" s="108"/>
      <c r="D19" s="228"/>
      <c r="E19" s="229"/>
      <c r="F19" s="230"/>
      <c r="G19" s="109"/>
      <c r="H19" s="110"/>
      <c r="I19" s="111"/>
      <c r="J19" s="111"/>
      <c r="K19" s="223"/>
      <c r="L19" s="224"/>
      <c r="M19" s="223"/>
      <c r="N19" s="224"/>
      <c r="O19" s="223"/>
      <c r="P19" s="224"/>
      <c r="Q19" s="223"/>
      <c r="R19" s="224"/>
      <c r="S19" s="223"/>
      <c r="T19" s="224"/>
      <c r="U19" s="223"/>
      <c r="V19" s="224"/>
      <c r="W19" s="223"/>
      <c r="X19" s="224"/>
      <c r="Y19" s="223"/>
      <c r="Z19" s="224"/>
      <c r="AA19" s="223"/>
      <c r="AB19" s="224"/>
      <c r="AC19" s="223"/>
      <c r="AD19" s="224"/>
      <c r="AE19" s="223"/>
      <c r="AF19" s="224"/>
      <c r="AG19" s="223"/>
      <c r="AH19" s="224"/>
      <c r="AI19" s="223"/>
      <c r="AJ19" s="224"/>
      <c r="AK19" s="223"/>
      <c r="AL19" s="224"/>
      <c r="AM19" s="223"/>
      <c r="AN19" s="224"/>
      <c r="AO19" s="223"/>
      <c r="AP19" s="224"/>
      <c r="AQ19" s="223"/>
      <c r="AR19" s="224"/>
      <c r="AS19" s="223"/>
      <c r="AT19" s="224"/>
      <c r="AU19" s="223"/>
      <c r="AV19" s="224"/>
      <c r="AW19" s="223"/>
      <c r="AX19" s="224"/>
      <c r="AY19" s="223"/>
      <c r="AZ19" s="224"/>
      <c r="BA19" s="223"/>
      <c r="BB19" s="224"/>
      <c r="BC19" s="223"/>
      <c r="BD19" s="224"/>
      <c r="BE19" s="223"/>
      <c r="BF19" s="224"/>
      <c r="BG19" s="223"/>
      <c r="BH19" s="224"/>
      <c r="BI19" s="223"/>
      <c r="BJ19" s="224"/>
      <c r="BK19" s="223"/>
      <c r="BL19" s="224"/>
      <c r="BM19" s="223"/>
      <c r="BN19" s="224"/>
      <c r="BO19" s="223"/>
      <c r="BP19" s="224"/>
      <c r="BQ19" s="223"/>
      <c r="BR19" s="224"/>
      <c r="BS19" s="112"/>
      <c r="BT19" s="113"/>
      <c r="BU19" s="112"/>
      <c r="BV19" s="114"/>
      <c r="BW19" s="115"/>
    </row>
    <row r="20" spans="2:75" ht="31.5" customHeight="1" x14ac:dyDescent="0.2">
      <c r="B20" s="107">
        <v>13</v>
      </c>
      <c r="C20" s="108"/>
      <c r="D20" s="228"/>
      <c r="E20" s="229"/>
      <c r="F20" s="230"/>
      <c r="G20" s="109"/>
      <c r="H20" s="110"/>
      <c r="I20" s="111"/>
      <c r="J20" s="111"/>
      <c r="K20" s="223"/>
      <c r="L20" s="224"/>
      <c r="M20" s="223"/>
      <c r="N20" s="224"/>
      <c r="O20" s="223"/>
      <c r="P20" s="224"/>
      <c r="Q20" s="223"/>
      <c r="R20" s="224"/>
      <c r="S20" s="223"/>
      <c r="T20" s="224"/>
      <c r="U20" s="223"/>
      <c r="V20" s="224"/>
      <c r="W20" s="223"/>
      <c r="X20" s="224"/>
      <c r="Y20" s="223"/>
      <c r="Z20" s="224"/>
      <c r="AA20" s="223"/>
      <c r="AB20" s="224"/>
      <c r="AC20" s="223"/>
      <c r="AD20" s="224"/>
      <c r="AE20" s="223"/>
      <c r="AF20" s="224"/>
      <c r="AG20" s="223"/>
      <c r="AH20" s="224"/>
      <c r="AI20" s="223"/>
      <c r="AJ20" s="224"/>
      <c r="AK20" s="223"/>
      <c r="AL20" s="224"/>
      <c r="AM20" s="223"/>
      <c r="AN20" s="224"/>
      <c r="AO20" s="223"/>
      <c r="AP20" s="224"/>
      <c r="AQ20" s="223"/>
      <c r="AR20" s="224"/>
      <c r="AS20" s="223"/>
      <c r="AT20" s="224"/>
      <c r="AU20" s="223"/>
      <c r="AV20" s="224"/>
      <c r="AW20" s="223"/>
      <c r="AX20" s="224"/>
      <c r="AY20" s="223"/>
      <c r="AZ20" s="224"/>
      <c r="BA20" s="223"/>
      <c r="BB20" s="224"/>
      <c r="BC20" s="223"/>
      <c r="BD20" s="224"/>
      <c r="BE20" s="223"/>
      <c r="BF20" s="224"/>
      <c r="BG20" s="223"/>
      <c r="BH20" s="224"/>
      <c r="BI20" s="223"/>
      <c r="BJ20" s="224"/>
      <c r="BK20" s="223"/>
      <c r="BL20" s="224"/>
      <c r="BM20" s="223"/>
      <c r="BN20" s="224"/>
      <c r="BO20" s="223"/>
      <c r="BP20" s="224"/>
      <c r="BQ20" s="223"/>
      <c r="BR20" s="224"/>
      <c r="BS20" s="112"/>
      <c r="BT20" s="113"/>
      <c r="BU20" s="112"/>
      <c r="BV20" s="114"/>
      <c r="BW20" s="115"/>
    </row>
    <row r="21" spans="2:75" ht="31.5" customHeight="1" x14ac:dyDescent="0.2">
      <c r="B21" s="107">
        <v>14</v>
      </c>
      <c r="C21" s="108"/>
      <c r="D21" s="228"/>
      <c r="E21" s="229"/>
      <c r="F21" s="230"/>
      <c r="G21" s="109"/>
      <c r="H21" s="110"/>
      <c r="I21" s="111"/>
      <c r="J21" s="111"/>
      <c r="K21" s="223"/>
      <c r="L21" s="224"/>
      <c r="M21" s="223"/>
      <c r="N21" s="224"/>
      <c r="O21" s="223"/>
      <c r="P21" s="224"/>
      <c r="Q21" s="223"/>
      <c r="R21" s="224"/>
      <c r="S21" s="223"/>
      <c r="T21" s="224"/>
      <c r="U21" s="223"/>
      <c r="V21" s="224"/>
      <c r="W21" s="223"/>
      <c r="X21" s="224"/>
      <c r="Y21" s="223"/>
      <c r="Z21" s="224"/>
      <c r="AA21" s="223"/>
      <c r="AB21" s="224"/>
      <c r="AC21" s="223"/>
      <c r="AD21" s="224"/>
      <c r="AE21" s="223"/>
      <c r="AF21" s="224"/>
      <c r="AG21" s="223"/>
      <c r="AH21" s="224"/>
      <c r="AI21" s="223"/>
      <c r="AJ21" s="224"/>
      <c r="AK21" s="223"/>
      <c r="AL21" s="224"/>
      <c r="AM21" s="223"/>
      <c r="AN21" s="224"/>
      <c r="AO21" s="223"/>
      <c r="AP21" s="224"/>
      <c r="AQ21" s="223"/>
      <c r="AR21" s="224"/>
      <c r="AS21" s="223"/>
      <c r="AT21" s="224"/>
      <c r="AU21" s="223"/>
      <c r="AV21" s="224"/>
      <c r="AW21" s="223"/>
      <c r="AX21" s="224"/>
      <c r="AY21" s="223"/>
      <c r="AZ21" s="224"/>
      <c r="BA21" s="223"/>
      <c r="BB21" s="224"/>
      <c r="BC21" s="223"/>
      <c r="BD21" s="224"/>
      <c r="BE21" s="223"/>
      <c r="BF21" s="224"/>
      <c r="BG21" s="223"/>
      <c r="BH21" s="224"/>
      <c r="BI21" s="223"/>
      <c r="BJ21" s="224"/>
      <c r="BK21" s="223"/>
      <c r="BL21" s="224"/>
      <c r="BM21" s="223"/>
      <c r="BN21" s="224"/>
      <c r="BO21" s="223"/>
      <c r="BP21" s="224"/>
      <c r="BQ21" s="223"/>
      <c r="BR21" s="224"/>
      <c r="BS21" s="112"/>
      <c r="BT21" s="113"/>
      <c r="BU21" s="112"/>
      <c r="BV21" s="114"/>
      <c r="BW21" s="115"/>
    </row>
    <row r="22" spans="2:75" ht="31.5" customHeight="1" x14ac:dyDescent="0.2">
      <c r="B22" s="107">
        <v>15</v>
      </c>
      <c r="C22" s="108"/>
      <c r="D22" s="228"/>
      <c r="E22" s="229"/>
      <c r="F22" s="230"/>
      <c r="G22" s="109"/>
      <c r="H22" s="110"/>
      <c r="I22" s="111"/>
      <c r="J22" s="111"/>
      <c r="K22" s="223"/>
      <c r="L22" s="224"/>
      <c r="M22" s="223"/>
      <c r="N22" s="224"/>
      <c r="O22" s="223"/>
      <c r="P22" s="224"/>
      <c r="Q22" s="223"/>
      <c r="R22" s="224"/>
      <c r="S22" s="223"/>
      <c r="T22" s="224"/>
      <c r="U22" s="223"/>
      <c r="V22" s="224"/>
      <c r="W22" s="223"/>
      <c r="X22" s="224"/>
      <c r="Y22" s="223"/>
      <c r="Z22" s="224"/>
      <c r="AA22" s="223"/>
      <c r="AB22" s="224"/>
      <c r="AC22" s="223"/>
      <c r="AD22" s="224"/>
      <c r="AE22" s="223"/>
      <c r="AF22" s="224"/>
      <c r="AG22" s="223"/>
      <c r="AH22" s="224"/>
      <c r="AI22" s="223"/>
      <c r="AJ22" s="224"/>
      <c r="AK22" s="223"/>
      <c r="AL22" s="224"/>
      <c r="AM22" s="223"/>
      <c r="AN22" s="224"/>
      <c r="AO22" s="223"/>
      <c r="AP22" s="224"/>
      <c r="AQ22" s="223"/>
      <c r="AR22" s="224"/>
      <c r="AS22" s="223"/>
      <c r="AT22" s="224"/>
      <c r="AU22" s="223"/>
      <c r="AV22" s="224"/>
      <c r="AW22" s="223"/>
      <c r="AX22" s="224"/>
      <c r="AY22" s="223"/>
      <c r="AZ22" s="224"/>
      <c r="BA22" s="223"/>
      <c r="BB22" s="224"/>
      <c r="BC22" s="223"/>
      <c r="BD22" s="224"/>
      <c r="BE22" s="223"/>
      <c r="BF22" s="224"/>
      <c r="BG22" s="223"/>
      <c r="BH22" s="224"/>
      <c r="BI22" s="223"/>
      <c r="BJ22" s="224"/>
      <c r="BK22" s="223"/>
      <c r="BL22" s="224"/>
      <c r="BM22" s="223"/>
      <c r="BN22" s="224"/>
      <c r="BO22" s="223"/>
      <c r="BP22" s="224"/>
      <c r="BQ22" s="223"/>
      <c r="BR22" s="224"/>
      <c r="BS22" s="112"/>
      <c r="BT22" s="113"/>
      <c r="BU22" s="112"/>
      <c r="BV22" s="114"/>
      <c r="BW22" s="115"/>
    </row>
    <row r="23" spans="2:75" ht="31.5" customHeight="1" thickBot="1" x14ac:dyDescent="0.25">
      <c r="B23" s="116">
        <v>16</v>
      </c>
      <c r="C23" s="117"/>
      <c r="D23" s="225"/>
      <c r="E23" s="226"/>
      <c r="F23" s="227"/>
      <c r="G23" s="118"/>
      <c r="H23" s="119"/>
      <c r="I23" s="120"/>
      <c r="J23" s="120"/>
      <c r="K23" s="220"/>
      <c r="L23" s="221"/>
      <c r="M23" s="220"/>
      <c r="N23" s="221"/>
      <c r="O23" s="220"/>
      <c r="P23" s="221"/>
      <c r="Q23" s="220"/>
      <c r="R23" s="221"/>
      <c r="S23" s="220"/>
      <c r="T23" s="221"/>
      <c r="U23" s="220"/>
      <c r="V23" s="221"/>
      <c r="W23" s="220"/>
      <c r="X23" s="221"/>
      <c r="Y23" s="220"/>
      <c r="Z23" s="221"/>
      <c r="AA23" s="220"/>
      <c r="AB23" s="221"/>
      <c r="AC23" s="220"/>
      <c r="AD23" s="221"/>
      <c r="AE23" s="220"/>
      <c r="AF23" s="221"/>
      <c r="AG23" s="220"/>
      <c r="AH23" s="221"/>
      <c r="AI23" s="220"/>
      <c r="AJ23" s="221"/>
      <c r="AK23" s="220"/>
      <c r="AL23" s="221"/>
      <c r="AM23" s="220"/>
      <c r="AN23" s="221"/>
      <c r="AO23" s="220"/>
      <c r="AP23" s="221"/>
      <c r="AQ23" s="220"/>
      <c r="AR23" s="221"/>
      <c r="AS23" s="220"/>
      <c r="AT23" s="221"/>
      <c r="AU23" s="220"/>
      <c r="AV23" s="221"/>
      <c r="AW23" s="220"/>
      <c r="AX23" s="221"/>
      <c r="AY23" s="220"/>
      <c r="AZ23" s="221"/>
      <c r="BA23" s="220"/>
      <c r="BB23" s="221"/>
      <c r="BC23" s="220"/>
      <c r="BD23" s="221"/>
      <c r="BE23" s="220"/>
      <c r="BF23" s="221"/>
      <c r="BG23" s="220"/>
      <c r="BH23" s="221"/>
      <c r="BI23" s="220"/>
      <c r="BJ23" s="221"/>
      <c r="BK23" s="220"/>
      <c r="BL23" s="221"/>
      <c r="BM23" s="220"/>
      <c r="BN23" s="221"/>
      <c r="BO23" s="220"/>
      <c r="BP23" s="221"/>
      <c r="BQ23" s="220"/>
      <c r="BR23" s="221"/>
      <c r="BS23" s="121"/>
      <c r="BT23" s="122"/>
      <c r="BU23" s="121"/>
      <c r="BV23" s="123"/>
      <c r="BW23" s="124"/>
    </row>
    <row r="24" spans="2:75" ht="16.5" customHeight="1" x14ac:dyDescent="0.2"/>
    <row r="25" spans="2:75" ht="18" customHeight="1" x14ac:dyDescent="0.2">
      <c r="BT25" s="222" t="s">
        <v>236</v>
      </c>
      <c r="BU25" s="222"/>
      <c r="BV25" s="222"/>
      <c r="BW25" s="222"/>
    </row>
    <row r="26" spans="2:75" ht="26.25" customHeight="1" x14ac:dyDescent="0.2">
      <c r="B26" s="125" t="s">
        <v>237</v>
      </c>
      <c r="C26" s="125" t="s">
        <v>238</v>
      </c>
      <c r="D26" s="217" t="s">
        <v>228</v>
      </c>
      <c r="E26" s="218"/>
      <c r="F26" s="219"/>
      <c r="G26" s="217" t="s">
        <v>229</v>
      </c>
      <c r="H26" s="218"/>
      <c r="I26" s="219"/>
      <c r="J26" s="204" t="s">
        <v>231</v>
      </c>
      <c r="K26" s="204"/>
      <c r="L26" s="204"/>
      <c r="M26" s="204"/>
      <c r="N26" s="204"/>
      <c r="O26" s="204"/>
      <c r="U26" s="204" t="s">
        <v>237</v>
      </c>
      <c r="V26" s="204"/>
      <c r="W26" s="204"/>
      <c r="X26" s="204"/>
      <c r="Y26" s="204"/>
      <c r="Z26" s="204" t="s">
        <v>238</v>
      </c>
      <c r="AA26" s="204"/>
      <c r="AB26" s="204"/>
      <c r="AC26" s="204"/>
      <c r="AD26" s="204"/>
      <c r="AE26" s="204" t="s">
        <v>228</v>
      </c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 t="s">
        <v>229</v>
      </c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 t="s">
        <v>231</v>
      </c>
      <c r="BI26" s="204"/>
      <c r="BJ26" s="204"/>
      <c r="BK26" s="204"/>
      <c r="BL26" s="204"/>
      <c r="BM26" s="204"/>
      <c r="BN26" s="204"/>
      <c r="BO26" s="204"/>
      <c r="BP26" s="204"/>
      <c r="BQ26" s="204"/>
      <c r="BR26" s="126"/>
      <c r="BS26" s="127"/>
      <c r="BT26" s="205"/>
      <c r="BU26" s="206"/>
      <c r="BV26" s="206"/>
      <c r="BW26" s="207"/>
    </row>
    <row r="27" spans="2:75" ht="25.5" customHeight="1" x14ac:dyDescent="0.2">
      <c r="B27" s="128" t="s">
        <v>239</v>
      </c>
      <c r="C27" s="129"/>
      <c r="D27" s="211"/>
      <c r="E27" s="212"/>
      <c r="F27" s="213"/>
      <c r="G27" s="211"/>
      <c r="H27" s="212"/>
      <c r="I27" s="213"/>
      <c r="J27" s="103"/>
      <c r="K27" s="214"/>
      <c r="L27" s="214"/>
      <c r="M27" s="214"/>
      <c r="N27" s="214"/>
      <c r="O27" s="214"/>
      <c r="U27" s="215" t="s">
        <v>240</v>
      </c>
      <c r="V27" s="215"/>
      <c r="W27" s="215"/>
      <c r="X27" s="215"/>
      <c r="Y27" s="215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126"/>
      <c r="BS27" s="127"/>
      <c r="BT27" s="208"/>
      <c r="BU27" s="209"/>
      <c r="BV27" s="209"/>
      <c r="BW27" s="210"/>
    </row>
    <row r="28" spans="2:75" ht="25.5" customHeight="1" x14ac:dyDescent="0.2">
      <c r="B28" s="128" t="s">
        <v>241</v>
      </c>
      <c r="C28" s="129"/>
      <c r="D28" s="211"/>
      <c r="E28" s="212"/>
      <c r="F28" s="213"/>
      <c r="G28" s="211"/>
      <c r="H28" s="212"/>
      <c r="I28" s="213"/>
      <c r="J28" s="103"/>
      <c r="K28" s="214"/>
      <c r="L28" s="214"/>
      <c r="M28" s="214"/>
      <c r="N28" s="214"/>
      <c r="O28" s="214"/>
      <c r="U28" s="215" t="s">
        <v>242</v>
      </c>
      <c r="V28" s="215"/>
      <c r="W28" s="215"/>
      <c r="X28" s="215"/>
      <c r="Y28" s="215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126"/>
      <c r="BS28" s="127"/>
      <c r="BT28" s="205"/>
      <c r="BU28" s="206"/>
      <c r="BV28" s="206"/>
      <c r="BW28" s="207"/>
    </row>
    <row r="29" spans="2:75" ht="25.5" customHeight="1" x14ac:dyDescent="0.2">
      <c r="B29" s="128" t="s">
        <v>243</v>
      </c>
      <c r="C29" s="129"/>
      <c r="D29" s="211"/>
      <c r="E29" s="212"/>
      <c r="F29" s="213"/>
      <c r="G29" s="211"/>
      <c r="H29" s="212"/>
      <c r="I29" s="213"/>
      <c r="J29" s="103"/>
      <c r="K29" s="214"/>
      <c r="L29" s="214"/>
      <c r="M29" s="214"/>
      <c r="N29" s="214"/>
      <c r="O29" s="214"/>
      <c r="U29" s="215" t="s">
        <v>244</v>
      </c>
      <c r="V29" s="215"/>
      <c r="W29" s="215"/>
      <c r="X29" s="215"/>
      <c r="Y29" s="215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126"/>
      <c r="BS29" s="127"/>
      <c r="BT29" s="208"/>
      <c r="BU29" s="209"/>
      <c r="BV29" s="209"/>
      <c r="BW29" s="210"/>
    </row>
    <row r="30" spans="2:75" ht="25.5" customHeight="1" x14ac:dyDescent="0.2">
      <c r="B30" s="128" t="s">
        <v>245</v>
      </c>
      <c r="C30" s="129"/>
      <c r="D30" s="211"/>
      <c r="E30" s="212"/>
      <c r="F30" s="213"/>
      <c r="G30" s="211"/>
      <c r="H30" s="212"/>
      <c r="I30" s="213"/>
      <c r="J30" s="103"/>
      <c r="K30" s="214"/>
      <c r="L30" s="214"/>
      <c r="M30" s="214"/>
      <c r="N30" s="214"/>
      <c r="O30" s="214"/>
      <c r="U30" s="215" t="s">
        <v>246</v>
      </c>
      <c r="V30" s="215"/>
      <c r="W30" s="215"/>
      <c r="X30" s="215"/>
      <c r="Y30" s="215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126"/>
      <c r="BS30" s="127"/>
      <c r="BT30" s="205"/>
      <c r="BU30" s="206"/>
      <c r="BV30" s="206"/>
      <c r="BW30" s="207"/>
    </row>
    <row r="31" spans="2:75" ht="25.5" customHeight="1" x14ac:dyDescent="0.2">
      <c r="B31" s="128" t="s">
        <v>247</v>
      </c>
      <c r="C31" s="129"/>
      <c r="D31" s="211"/>
      <c r="E31" s="212"/>
      <c r="F31" s="213"/>
      <c r="G31" s="211"/>
      <c r="H31" s="212"/>
      <c r="I31" s="213"/>
      <c r="J31" s="103"/>
      <c r="K31" s="214"/>
      <c r="L31" s="214"/>
      <c r="M31" s="214"/>
      <c r="N31" s="214"/>
      <c r="O31" s="214"/>
      <c r="U31" s="215" t="s">
        <v>248</v>
      </c>
      <c r="V31" s="215"/>
      <c r="W31" s="215"/>
      <c r="X31" s="215"/>
      <c r="Y31" s="215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126"/>
      <c r="BS31" s="127"/>
      <c r="BT31" s="208"/>
      <c r="BU31" s="209"/>
      <c r="BV31" s="209"/>
      <c r="BW31" s="210"/>
    </row>
    <row r="32" spans="2:75" ht="25.5" customHeight="1" x14ac:dyDescent="0.2">
      <c r="B32" s="128" t="s">
        <v>249</v>
      </c>
      <c r="C32" s="129"/>
      <c r="D32" s="211"/>
      <c r="E32" s="212"/>
      <c r="F32" s="213"/>
      <c r="G32" s="211"/>
      <c r="H32" s="212"/>
      <c r="I32" s="213"/>
      <c r="J32" s="103"/>
      <c r="K32" s="214"/>
      <c r="L32" s="214"/>
      <c r="M32" s="214"/>
      <c r="N32" s="214"/>
      <c r="O32" s="214"/>
      <c r="U32" s="215" t="s">
        <v>250</v>
      </c>
      <c r="V32" s="215"/>
      <c r="W32" s="215"/>
      <c r="X32" s="215"/>
      <c r="Y32" s="215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126"/>
      <c r="BS32" s="127"/>
      <c r="BT32" s="216" t="s">
        <v>251</v>
      </c>
      <c r="BU32" s="216"/>
      <c r="BV32" s="216"/>
      <c r="BW32" s="216"/>
    </row>
    <row r="33" spans="2:75" ht="25.5" customHeight="1" x14ac:dyDescent="0.2">
      <c r="B33" s="128" t="s">
        <v>252</v>
      </c>
      <c r="C33" s="129"/>
      <c r="D33" s="211"/>
      <c r="E33" s="212"/>
      <c r="F33" s="213"/>
      <c r="G33" s="211"/>
      <c r="H33" s="212"/>
      <c r="I33" s="213"/>
      <c r="J33" s="103"/>
      <c r="K33" s="214"/>
      <c r="L33" s="214"/>
      <c r="M33" s="214"/>
      <c r="N33" s="214"/>
      <c r="O33" s="214"/>
      <c r="U33" s="215" t="s">
        <v>253</v>
      </c>
      <c r="V33" s="215"/>
      <c r="W33" s="215"/>
      <c r="X33" s="215"/>
      <c r="Y33" s="215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126"/>
      <c r="BS33" s="127"/>
      <c r="BT33" s="205"/>
      <c r="BU33" s="206"/>
      <c r="BV33" s="206"/>
      <c r="BW33" s="207"/>
    </row>
    <row r="34" spans="2:75" ht="25.5" customHeight="1" x14ac:dyDescent="0.2">
      <c r="B34" s="128" t="s">
        <v>254</v>
      </c>
      <c r="C34" s="129"/>
      <c r="D34" s="211"/>
      <c r="E34" s="212"/>
      <c r="F34" s="213"/>
      <c r="G34" s="211"/>
      <c r="H34" s="212"/>
      <c r="I34" s="213"/>
      <c r="J34" s="103"/>
      <c r="K34" s="214"/>
      <c r="L34" s="214"/>
      <c r="M34" s="214"/>
      <c r="N34" s="214"/>
      <c r="O34" s="214"/>
      <c r="U34" s="215" t="s">
        <v>255</v>
      </c>
      <c r="V34" s="215"/>
      <c r="W34" s="215"/>
      <c r="X34" s="215"/>
      <c r="Y34" s="215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126"/>
      <c r="BS34" s="127"/>
      <c r="BT34" s="208"/>
      <c r="BU34" s="209"/>
      <c r="BV34" s="209"/>
      <c r="BW34" s="210"/>
    </row>
    <row r="35" spans="2:75" ht="27.75" hidden="1" customHeight="1" x14ac:dyDescent="0.2">
      <c r="B35" s="130">
        <v>0</v>
      </c>
      <c r="C35" s="131"/>
      <c r="D35" s="131"/>
      <c r="E35" s="131"/>
      <c r="F35" s="131"/>
    </row>
    <row r="36" spans="2:75" ht="27.75" hidden="1" customHeight="1" x14ac:dyDescent="0.2">
      <c r="B36" s="132" t="e">
        <f>IF(E36="",B35,B35+1)</f>
        <v>#REF!</v>
      </c>
      <c r="C36" s="133">
        <v>1</v>
      </c>
      <c r="D36" s="134" t="e">
        <f>VLOOKUP("BIB",#REF!,25+C36*2)</f>
        <v>#REF!</v>
      </c>
      <c r="E36" s="134" t="e">
        <f>VLOOKUP($K$3,#REF!,25+C36*2,FALSE)</f>
        <v>#REF!</v>
      </c>
      <c r="F36" s="134" t="e">
        <f>VLOOKUP("COUNTY",#REF!,25+C36*2)</f>
        <v>#REF!</v>
      </c>
    </row>
    <row r="37" spans="2:75" ht="27.75" hidden="1" customHeight="1" x14ac:dyDescent="0.2">
      <c r="B37" s="132" t="e">
        <f t="shared" ref="B37:B56" si="0">IF(E37="",B36,B36+1)</f>
        <v>#REF!</v>
      </c>
      <c r="C37" s="133">
        <v>2</v>
      </c>
      <c r="D37" s="134" t="e">
        <f>VLOOKUP("BIB",#REF!,25+C37*2)</f>
        <v>#REF!</v>
      </c>
      <c r="E37" s="134" t="e">
        <f>VLOOKUP($K$3,#REF!,25+C37*2,FALSE)</f>
        <v>#REF!</v>
      </c>
      <c r="F37" s="134" t="e">
        <f>VLOOKUP("COUNTY",#REF!,25+C37*2)</f>
        <v>#REF!</v>
      </c>
    </row>
    <row r="38" spans="2:75" ht="27.75" hidden="1" customHeight="1" x14ac:dyDescent="0.2">
      <c r="B38" s="132" t="e">
        <f t="shared" si="0"/>
        <v>#REF!</v>
      </c>
      <c r="C38" s="133">
        <v>3</v>
      </c>
      <c r="D38" s="134" t="e">
        <f>VLOOKUP("BIB",#REF!,25+C38*2)</f>
        <v>#REF!</v>
      </c>
      <c r="E38" s="134" t="e">
        <f>VLOOKUP($K$3,#REF!,25+C38*2,FALSE)</f>
        <v>#REF!</v>
      </c>
      <c r="F38" s="134" t="e">
        <f>VLOOKUP("COUNTY",#REF!,25+C38*2)</f>
        <v>#REF!</v>
      </c>
    </row>
    <row r="39" spans="2:75" ht="27.75" hidden="1" customHeight="1" x14ac:dyDescent="0.2">
      <c r="B39" s="132" t="e">
        <f t="shared" si="0"/>
        <v>#REF!</v>
      </c>
      <c r="C39" s="133">
        <v>4</v>
      </c>
      <c r="D39" s="134" t="e">
        <f>VLOOKUP("BIB",#REF!,25+C39*2)</f>
        <v>#REF!</v>
      </c>
      <c r="E39" s="134" t="e">
        <f>VLOOKUP($K$3,#REF!,25+C39*2,FALSE)</f>
        <v>#REF!</v>
      </c>
      <c r="F39" s="134" t="e">
        <f>VLOOKUP("COUNTY",#REF!,25+C39*2)</f>
        <v>#REF!</v>
      </c>
    </row>
    <row r="40" spans="2:75" ht="27.75" hidden="1" customHeight="1" x14ac:dyDescent="0.2">
      <c r="B40" s="132" t="e">
        <f t="shared" si="0"/>
        <v>#REF!</v>
      </c>
      <c r="C40" s="133">
        <v>5</v>
      </c>
      <c r="D40" s="134" t="e">
        <f>VLOOKUP("BIB",#REF!,25+C40*2)</f>
        <v>#REF!</v>
      </c>
      <c r="E40" s="134" t="e">
        <f>VLOOKUP($K$3,#REF!,25+C40*2,FALSE)</f>
        <v>#REF!</v>
      </c>
      <c r="F40" s="134" t="e">
        <f>VLOOKUP("COUNTY",#REF!,25+C40*2)</f>
        <v>#REF!</v>
      </c>
    </row>
    <row r="41" spans="2:75" ht="27.75" hidden="1" customHeight="1" x14ac:dyDescent="0.2">
      <c r="B41" s="132" t="e">
        <f t="shared" si="0"/>
        <v>#REF!</v>
      </c>
      <c r="C41" s="133">
        <v>6</v>
      </c>
      <c r="D41" s="134" t="e">
        <f>VLOOKUP("BIB",#REF!,25+C41*2)</f>
        <v>#REF!</v>
      </c>
      <c r="E41" s="134" t="e">
        <f>VLOOKUP($K$3,#REF!,25+C41*2,FALSE)</f>
        <v>#REF!</v>
      </c>
      <c r="F41" s="134" t="e">
        <f>VLOOKUP("COUNTY",#REF!,25+C41*2)</f>
        <v>#REF!</v>
      </c>
    </row>
    <row r="42" spans="2:75" ht="27.75" hidden="1" customHeight="1" x14ac:dyDescent="0.2">
      <c r="B42" s="132" t="e">
        <f t="shared" si="0"/>
        <v>#REF!</v>
      </c>
      <c r="C42" s="133">
        <v>7</v>
      </c>
      <c r="D42" s="134" t="e">
        <f>VLOOKUP("BIB",#REF!,25+C42*2)</f>
        <v>#REF!</v>
      </c>
      <c r="E42" s="134" t="e">
        <f>VLOOKUP($K$3,#REF!,25+C42*2,FALSE)</f>
        <v>#REF!</v>
      </c>
      <c r="F42" s="134" t="e">
        <f>VLOOKUP("COUNTY",#REF!,25+C42*2)</f>
        <v>#REF!</v>
      </c>
    </row>
    <row r="43" spans="2:75" ht="27.75" hidden="1" customHeight="1" x14ac:dyDescent="0.2">
      <c r="B43" s="132" t="e">
        <f t="shared" si="0"/>
        <v>#REF!</v>
      </c>
      <c r="C43" s="133">
        <v>8</v>
      </c>
      <c r="D43" s="134" t="e">
        <f>VLOOKUP("BIB",#REF!,25+C43*2)</f>
        <v>#REF!</v>
      </c>
      <c r="E43" s="134" t="e">
        <f>VLOOKUP($K$3,#REF!,25+C43*2,FALSE)</f>
        <v>#REF!</v>
      </c>
      <c r="F43" s="134" t="e">
        <f>VLOOKUP("COUNTY",#REF!,25+C43*2)</f>
        <v>#REF!</v>
      </c>
    </row>
    <row r="44" spans="2:75" ht="27.75" hidden="1" customHeight="1" x14ac:dyDescent="0.2">
      <c r="B44" s="132" t="e">
        <f t="shared" si="0"/>
        <v>#REF!</v>
      </c>
      <c r="C44" s="133">
        <v>9</v>
      </c>
      <c r="D44" s="134" t="e">
        <f>VLOOKUP("BIB",#REF!,25+C44*2)</f>
        <v>#REF!</v>
      </c>
      <c r="E44" s="134" t="e">
        <f>VLOOKUP($K$3,#REF!,25+C44*2,FALSE)</f>
        <v>#REF!</v>
      </c>
      <c r="F44" s="134" t="e">
        <f>VLOOKUP("COUNTY",#REF!,25+C44*2)</f>
        <v>#REF!</v>
      </c>
    </row>
    <row r="45" spans="2:75" ht="27.75" hidden="1" customHeight="1" x14ac:dyDescent="0.2">
      <c r="B45" s="132" t="e">
        <f t="shared" si="0"/>
        <v>#REF!</v>
      </c>
      <c r="C45" s="133">
        <v>10</v>
      </c>
      <c r="D45" s="134" t="e">
        <f>VLOOKUP("BIB",#REF!,25+C45*2)</f>
        <v>#REF!</v>
      </c>
      <c r="E45" s="134" t="e">
        <f>VLOOKUP($K$3,#REF!,25+C45*2,FALSE)</f>
        <v>#REF!</v>
      </c>
      <c r="F45" s="134" t="e">
        <f>VLOOKUP("COUNTY",#REF!,25+C45*2)</f>
        <v>#REF!</v>
      </c>
    </row>
    <row r="46" spans="2:75" ht="27.75" hidden="1" customHeight="1" x14ac:dyDescent="0.2">
      <c r="B46" s="132" t="e">
        <f t="shared" si="0"/>
        <v>#REF!</v>
      </c>
      <c r="C46" s="133">
        <v>11</v>
      </c>
      <c r="D46" s="134" t="e">
        <f>VLOOKUP("BIB",#REF!,25+C46*2)</f>
        <v>#REF!</v>
      </c>
      <c r="E46" s="134" t="e">
        <f>VLOOKUP($K$3,#REF!,25+C46*2,FALSE)</f>
        <v>#REF!</v>
      </c>
      <c r="F46" s="134" t="e">
        <f>VLOOKUP("COUNTY",#REF!,25+C46*2)</f>
        <v>#REF!</v>
      </c>
    </row>
    <row r="47" spans="2:75" ht="27.75" hidden="1" customHeight="1" x14ac:dyDescent="0.2">
      <c r="B47" s="132" t="e">
        <f t="shared" si="0"/>
        <v>#REF!</v>
      </c>
      <c r="C47" s="133">
        <v>12</v>
      </c>
      <c r="D47" s="134" t="e">
        <f>VLOOKUP("BIB",#REF!,25+C47*2)</f>
        <v>#REF!</v>
      </c>
      <c r="E47" s="134" t="e">
        <f>VLOOKUP($K$3,#REF!,25+C47*2,FALSE)</f>
        <v>#REF!</v>
      </c>
      <c r="F47" s="134" t="e">
        <f>VLOOKUP("COUNTY",#REF!,25+C47*2)</f>
        <v>#REF!</v>
      </c>
    </row>
    <row r="48" spans="2:75" ht="27.75" hidden="1" customHeight="1" x14ac:dyDescent="0.2">
      <c r="B48" s="132" t="e">
        <f t="shared" si="0"/>
        <v>#REF!</v>
      </c>
      <c r="C48" s="133">
        <v>13</v>
      </c>
      <c r="D48" s="134" t="e">
        <f>VLOOKUP("BIB",#REF!,25+C48*2)</f>
        <v>#REF!</v>
      </c>
      <c r="E48" s="134" t="e">
        <f>VLOOKUP($K$3,#REF!,25+C48*2,FALSE)</f>
        <v>#REF!</v>
      </c>
      <c r="F48" s="134" t="e">
        <f>VLOOKUP("COUNTY",#REF!,25+C48*2)</f>
        <v>#REF!</v>
      </c>
    </row>
    <row r="49" spans="2:6" ht="27.75" hidden="1" customHeight="1" x14ac:dyDescent="0.2">
      <c r="B49" s="132" t="e">
        <f t="shared" si="0"/>
        <v>#REF!</v>
      </c>
      <c r="C49" s="133">
        <v>14</v>
      </c>
      <c r="D49" s="134" t="e">
        <f>VLOOKUP("BIB",#REF!,25+C49*2)</f>
        <v>#REF!</v>
      </c>
      <c r="E49" s="134" t="e">
        <f>VLOOKUP($K$3,#REF!,25+C49*2,FALSE)</f>
        <v>#REF!</v>
      </c>
      <c r="F49" s="134" t="e">
        <f>VLOOKUP("COUNTY",#REF!,25+C49*2)</f>
        <v>#REF!</v>
      </c>
    </row>
    <row r="50" spans="2:6" ht="27.75" hidden="1" customHeight="1" x14ac:dyDescent="0.2">
      <c r="B50" s="132" t="e">
        <f t="shared" si="0"/>
        <v>#REF!</v>
      </c>
      <c r="C50" s="133">
        <v>15</v>
      </c>
      <c r="D50" s="134" t="e">
        <f>VLOOKUP("BIB",#REF!,25+C50*2)</f>
        <v>#REF!</v>
      </c>
      <c r="E50" s="134" t="e">
        <f>VLOOKUP($K$3,#REF!,25+C50*2,FALSE)</f>
        <v>#REF!</v>
      </c>
      <c r="F50" s="134" t="e">
        <f>VLOOKUP("COUNTY",#REF!,25+C50*2)</f>
        <v>#REF!</v>
      </c>
    </row>
    <row r="51" spans="2:6" ht="27.75" hidden="1" customHeight="1" x14ac:dyDescent="0.2">
      <c r="B51" s="132" t="e">
        <f t="shared" si="0"/>
        <v>#REF!</v>
      </c>
      <c r="C51" s="133">
        <v>16</v>
      </c>
      <c r="D51" s="134" t="e">
        <f>VLOOKUP("BIB",#REF!,25+C51*2)</f>
        <v>#REF!</v>
      </c>
      <c r="E51" s="134" t="e">
        <f>VLOOKUP($K$3,#REF!,25+C51*2,FALSE)</f>
        <v>#REF!</v>
      </c>
      <c r="F51" s="134" t="e">
        <f>VLOOKUP("COUNTY",#REF!,25+C51*2)</f>
        <v>#REF!</v>
      </c>
    </row>
    <row r="52" spans="2:6" ht="27.75" hidden="1" customHeight="1" x14ac:dyDescent="0.2">
      <c r="B52" s="132" t="e">
        <f t="shared" si="0"/>
        <v>#REF!</v>
      </c>
      <c r="C52" s="133">
        <v>17</v>
      </c>
      <c r="D52" s="134" t="e">
        <f>VLOOKUP("BIB",#REF!,25+C52*2)</f>
        <v>#REF!</v>
      </c>
      <c r="E52" s="134" t="e">
        <f>VLOOKUP($K$3,#REF!,25+C52*2,FALSE)</f>
        <v>#REF!</v>
      </c>
      <c r="F52" s="134" t="e">
        <f>VLOOKUP("COUNTY",#REF!,25+C52*2)</f>
        <v>#REF!</v>
      </c>
    </row>
    <row r="53" spans="2:6" ht="27.75" hidden="1" customHeight="1" x14ac:dyDescent="0.2">
      <c r="B53" s="132" t="e">
        <f t="shared" si="0"/>
        <v>#REF!</v>
      </c>
      <c r="C53" s="133">
        <v>18</v>
      </c>
      <c r="D53" s="134" t="e">
        <f>VLOOKUP("BIB",#REF!,25+C53*2)</f>
        <v>#REF!</v>
      </c>
      <c r="E53" s="134" t="e">
        <f>VLOOKUP($K$3,#REF!,25+C53*2,FALSE)</f>
        <v>#REF!</v>
      </c>
      <c r="F53" s="134" t="e">
        <f>VLOOKUP("COUNTY",#REF!,25+C53*2)</f>
        <v>#REF!</v>
      </c>
    </row>
    <row r="54" spans="2:6" ht="27.75" hidden="1" customHeight="1" x14ac:dyDescent="0.2">
      <c r="B54" s="132" t="e">
        <f t="shared" si="0"/>
        <v>#REF!</v>
      </c>
      <c r="C54" s="133">
        <v>19</v>
      </c>
      <c r="D54" s="134" t="e">
        <f>VLOOKUP("BIB",#REF!,25+C54*2)</f>
        <v>#REF!</v>
      </c>
      <c r="E54" s="134" t="e">
        <f>VLOOKUP($K$3,#REF!,25+C54*2,FALSE)</f>
        <v>#REF!</v>
      </c>
      <c r="F54" s="134" t="e">
        <f>VLOOKUP("COUNTY",#REF!,25+C54*2)</f>
        <v>#REF!</v>
      </c>
    </row>
    <row r="55" spans="2:6" ht="27.75" hidden="1" customHeight="1" x14ac:dyDescent="0.2">
      <c r="B55" s="132" t="e">
        <f t="shared" si="0"/>
        <v>#REF!</v>
      </c>
      <c r="C55" s="133">
        <v>20</v>
      </c>
      <c r="D55" s="134" t="e">
        <f>VLOOKUP("BIB",#REF!,25+C55*2)</f>
        <v>#REF!</v>
      </c>
      <c r="E55" s="134" t="e">
        <f>VLOOKUP($K$3,#REF!,25+C55*2,FALSE)</f>
        <v>#REF!</v>
      </c>
      <c r="F55" s="134" t="e">
        <f>VLOOKUP("COUNTY",#REF!,25+C55*2)</f>
        <v>#REF!</v>
      </c>
    </row>
    <row r="56" spans="2:6" ht="27.75" hidden="1" customHeight="1" x14ac:dyDescent="0.2">
      <c r="B56" s="132" t="e">
        <f t="shared" si="0"/>
        <v>#REF!</v>
      </c>
      <c r="C56" s="133">
        <v>21</v>
      </c>
      <c r="D56" s="134" t="e">
        <f>VLOOKUP("BIB",#REF!,25+C56*2)</f>
        <v>#REF!</v>
      </c>
      <c r="E56" s="134" t="e">
        <f>VLOOKUP($K$3,#REF!,25+C56*2,FALSE)</f>
        <v>#REF!</v>
      </c>
      <c r="F56" s="134" t="e">
        <f>VLOOKUP("COUNTY",#REF!,25+C56*2)</f>
        <v>#REF!</v>
      </c>
    </row>
    <row r="57" spans="2:6" ht="27.75" customHeight="1" x14ac:dyDescent="0.2"/>
    <row r="58" spans="2:6" ht="27.75" customHeight="1" x14ac:dyDescent="0.2"/>
    <row r="59" spans="2:6" ht="27.75" customHeight="1" x14ac:dyDescent="0.2"/>
  </sheetData>
  <mergeCells count="667">
    <mergeCell ref="B1:H2"/>
    <mergeCell ref="I2:J2"/>
    <mergeCell ref="K2:U2"/>
    <mergeCell ref="V2:AN2"/>
    <mergeCell ref="AO2:AX2"/>
    <mergeCell ref="AY2:BW2"/>
    <mergeCell ref="AF3:AN3"/>
    <mergeCell ref="AO3:AX3"/>
    <mergeCell ref="AY3:BW3"/>
    <mergeCell ref="B5:B7"/>
    <mergeCell ref="C5:C7"/>
    <mergeCell ref="D5:F7"/>
    <mergeCell ref="G5:I7"/>
    <mergeCell ref="J5:J7"/>
    <mergeCell ref="K5:P5"/>
    <mergeCell ref="Q5:V5"/>
    <mergeCell ref="B3:C3"/>
    <mergeCell ref="D3:E3"/>
    <mergeCell ref="F3:H3"/>
    <mergeCell ref="I3:J3"/>
    <mergeCell ref="K3:U3"/>
    <mergeCell ref="V3:AE3"/>
    <mergeCell ref="K6:M6"/>
    <mergeCell ref="N6:P6"/>
    <mergeCell ref="Q6:S6"/>
    <mergeCell ref="T6:V6"/>
    <mergeCell ref="AC6:AE6"/>
    <mergeCell ref="K7:L7"/>
    <mergeCell ref="M7:N7"/>
    <mergeCell ref="O7:P7"/>
    <mergeCell ref="Q7:R7"/>
    <mergeCell ref="S7:T7"/>
    <mergeCell ref="U7:V7"/>
    <mergeCell ref="BU5:BU7"/>
    <mergeCell ref="BV5:BV7"/>
    <mergeCell ref="BW5:BW7"/>
    <mergeCell ref="BM6:BO6"/>
    <mergeCell ref="BP6:BR6"/>
    <mergeCell ref="BG7:BH7"/>
    <mergeCell ref="BI7:BJ7"/>
    <mergeCell ref="W5:AB5"/>
    <mergeCell ref="AC5:AH5"/>
    <mergeCell ref="AI5:AN5"/>
    <mergeCell ref="AO5:AT5"/>
    <mergeCell ref="AU5:AZ5"/>
    <mergeCell ref="BA5:BF5"/>
    <mergeCell ref="W6:Y6"/>
    <mergeCell ref="Z6:AB6"/>
    <mergeCell ref="BG5:BL5"/>
    <mergeCell ref="BM5:BR5"/>
    <mergeCell ref="BS5:BT6"/>
    <mergeCell ref="AU6:AW6"/>
    <mergeCell ref="AX6:AZ6"/>
    <mergeCell ref="BA6:BC6"/>
    <mergeCell ref="BD6:BF6"/>
    <mergeCell ref="BG6:BI6"/>
    <mergeCell ref="BJ6:BL6"/>
    <mergeCell ref="AF6:AH6"/>
    <mergeCell ref="AI6:AK6"/>
    <mergeCell ref="AL6:AN6"/>
    <mergeCell ref="AO6:AQ6"/>
    <mergeCell ref="AR6:AT6"/>
    <mergeCell ref="AA7:AB7"/>
    <mergeCell ref="AC7:AD7"/>
    <mergeCell ref="AE7:AF7"/>
    <mergeCell ref="AG7:AH7"/>
    <mergeCell ref="BK7:BL7"/>
    <mergeCell ref="BM7:BN7"/>
    <mergeCell ref="BO7:BP7"/>
    <mergeCell ref="BQ7:BR7"/>
    <mergeCell ref="BS7:BT7"/>
    <mergeCell ref="D8:F8"/>
    <mergeCell ref="K8:L8"/>
    <mergeCell ref="M8:N8"/>
    <mergeCell ref="O8:P8"/>
    <mergeCell ref="Q8:R8"/>
    <mergeCell ref="AU7:AV7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W7:X7"/>
    <mergeCell ref="Y7:Z7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C9:AD9"/>
    <mergeCell ref="AE9:AF9"/>
    <mergeCell ref="AG9:AH9"/>
    <mergeCell ref="AI9:AJ9"/>
    <mergeCell ref="BO8:BP8"/>
    <mergeCell ref="BQ8:BR8"/>
    <mergeCell ref="D9:F9"/>
    <mergeCell ref="K9:L9"/>
    <mergeCell ref="M9:N9"/>
    <mergeCell ref="O9:P9"/>
    <mergeCell ref="Q9:R9"/>
    <mergeCell ref="S9:T9"/>
    <mergeCell ref="U9:V9"/>
    <mergeCell ref="W9:X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BI9:BJ9"/>
    <mergeCell ref="BK9:BL9"/>
    <mergeCell ref="BM9:BN9"/>
    <mergeCell ref="BO9:BP9"/>
    <mergeCell ref="BQ9:BR9"/>
    <mergeCell ref="D10:F10"/>
    <mergeCell ref="K10:L10"/>
    <mergeCell ref="M10:N10"/>
    <mergeCell ref="O10:P10"/>
    <mergeCell ref="Q10:R10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C11:AD11"/>
    <mergeCell ref="AE11:AF11"/>
    <mergeCell ref="AG11:AH11"/>
    <mergeCell ref="AI11:AJ11"/>
    <mergeCell ref="BO10:BP10"/>
    <mergeCell ref="BQ10:BR10"/>
    <mergeCell ref="D11:F11"/>
    <mergeCell ref="K11:L11"/>
    <mergeCell ref="M11:N11"/>
    <mergeCell ref="O11:P11"/>
    <mergeCell ref="Q11:R11"/>
    <mergeCell ref="S11:T11"/>
    <mergeCell ref="U11:V11"/>
    <mergeCell ref="W11:X11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BI11:BJ11"/>
    <mergeCell ref="BK11:BL11"/>
    <mergeCell ref="BM11:BN11"/>
    <mergeCell ref="BO11:BP11"/>
    <mergeCell ref="BQ11:BR11"/>
    <mergeCell ref="D12:F12"/>
    <mergeCell ref="K12:L12"/>
    <mergeCell ref="M12:N12"/>
    <mergeCell ref="O12:P12"/>
    <mergeCell ref="Q12:R12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C13:AD13"/>
    <mergeCell ref="AE13:AF13"/>
    <mergeCell ref="AG13:AH13"/>
    <mergeCell ref="AI13:AJ13"/>
    <mergeCell ref="BO12:BP12"/>
    <mergeCell ref="BQ12:BR12"/>
    <mergeCell ref="D13:F13"/>
    <mergeCell ref="K13:L13"/>
    <mergeCell ref="M13:N13"/>
    <mergeCell ref="O13:P13"/>
    <mergeCell ref="Q13:R13"/>
    <mergeCell ref="S13:T13"/>
    <mergeCell ref="U13:V13"/>
    <mergeCell ref="W13:X13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BI13:BJ13"/>
    <mergeCell ref="BK13:BL13"/>
    <mergeCell ref="BM13:BN13"/>
    <mergeCell ref="BO13:BP13"/>
    <mergeCell ref="BQ13:BR13"/>
    <mergeCell ref="D14:F14"/>
    <mergeCell ref="K14:L14"/>
    <mergeCell ref="M14:N14"/>
    <mergeCell ref="O14:P14"/>
    <mergeCell ref="Q14:R14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Y14:AZ14"/>
    <mergeCell ref="BA14:BB14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C15:AD15"/>
    <mergeCell ref="AE15:AF15"/>
    <mergeCell ref="AG15:AH15"/>
    <mergeCell ref="AI15:AJ15"/>
    <mergeCell ref="BO14:BP14"/>
    <mergeCell ref="BQ14:BR14"/>
    <mergeCell ref="D15:F15"/>
    <mergeCell ref="K15:L15"/>
    <mergeCell ref="M15:N15"/>
    <mergeCell ref="O15:P15"/>
    <mergeCell ref="Q15:R15"/>
    <mergeCell ref="S15:T15"/>
    <mergeCell ref="U15:V15"/>
    <mergeCell ref="W15:X15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BI15:BJ15"/>
    <mergeCell ref="BK15:BL15"/>
    <mergeCell ref="BM15:BN15"/>
    <mergeCell ref="BO15:BP15"/>
    <mergeCell ref="BQ15:BR15"/>
    <mergeCell ref="D16:F16"/>
    <mergeCell ref="K16:L16"/>
    <mergeCell ref="M16:N16"/>
    <mergeCell ref="O16:P16"/>
    <mergeCell ref="Q16:R16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AC17:AD17"/>
    <mergeCell ref="AE17:AF17"/>
    <mergeCell ref="AG17:AH17"/>
    <mergeCell ref="AI17:AJ17"/>
    <mergeCell ref="BO16:BP16"/>
    <mergeCell ref="BQ16:BR16"/>
    <mergeCell ref="D17:F17"/>
    <mergeCell ref="K17:L17"/>
    <mergeCell ref="M17:N17"/>
    <mergeCell ref="O17:P17"/>
    <mergeCell ref="Q17:R17"/>
    <mergeCell ref="S17:T17"/>
    <mergeCell ref="U17:V17"/>
    <mergeCell ref="W17:X17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BI17:BJ17"/>
    <mergeCell ref="BK17:BL17"/>
    <mergeCell ref="BM17:BN17"/>
    <mergeCell ref="BO17:BP17"/>
    <mergeCell ref="BQ17:BR17"/>
    <mergeCell ref="D18:F18"/>
    <mergeCell ref="K18:L18"/>
    <mergeCell ref="M18:N18"/>
    <mergeCell ref="O18:P18"/>
    <mergeCell ref="Q18:R18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C19:AD19"/>
    <mergeCell ref="AE19:AF19"/>
    <mergeCell ref="AG19:AH19"/>
    <mergeCell ref="AI19:AJ19"/>
    <mergeCell ref="BO18:BP18"/>
    <mergeCell ref="BQ18:BR18"/>
    <mergeCell ref="D19:F19"/>
    <mergeCell ref="K19:L19"/>
    <mergeCell ref="M19:N19"/>
    <mergeCell ref="O19:P19"/>
    <mergeCell ref="Q19:R19"/>
    <mergeCell ref="S19:T19"/>
    <mergeCell ref="U19:V19"/>
    <mergeCell ref="W19:X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BI19:BJ19"/>
    <mergeCell ref="BK19:BL19"/>
    <mergeCell ref="BM19:BN19"/>
    <mergeCell ref="BO19:BP19"/>
    <mergeCell ref="BQ19:BR19"/>
    <mergeCell ref="D20:F20"/>
    <mergeCell ref="K20:L20"/>
    <mergeCell ref="M20:N20"/>
    <mergeCell ref="O20:P20"/>
    <mergeCell ref="Q20:R20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S20:T20"/>
    <mergeCell ref="U20:V20"/>
    <mergeCell ref="W20:X20"/>
    <mergeCell ref="Y20:Z20"/>
    <mergeCell ref="AA20:AB20"/>
    <mergeCell ref="AC20:AD20"/>
    <mergeCell ref="AC21:AD21"/>
    <mergeCell ref="AE21:AF21"/>
    <mergeCell ref="AG21:AH21"/>
    <mergeCell ref="AI21:AJ21"/>
    <mergeCell ref="BO20:BP20"/>
    <mergeCell ref="BQ20:BR20"/>
    <mergeCell ref="D21:F21"/>
    <mergeCell ref="K21:L21"/>
    <mergeCell ref="M21:N21"/>
    <mergeCell ref="O21:P21"/>
    <mergeCell ref="Q21:R21"/>
    <mergeCell ref="S21:T21"/>
    <mergeCell ref="U21:V21"/>
    <mergeCell ref="W21:X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BI21:BJ21"/>
    <mergeCell ref="BK21:BL21"/>
    <mergeCell ref="BM21:BN21"/>
    <mergeCell ref="BO21:BP21"/>
    <mergeCell ref="BQ21:BR21"/>
    <mergeCell ref="D22:F22"/>
    <mergeCell ref="K22:L22"/>
    <mergeCell ref="M22:N22"/>
    <mergeCell ref="O22:P22"/>
    <mergeCell ref="Q22:R22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O22:BP22"/>
    <mergeCell ref="BQ22:BR22"/>
    <mergeCell ref="D23:F23"/>
    <mergeCell ref="K23:L23"/>
    <mergeCell ref="M23:N23"/>
    <mergeCell ref="O23:P23"/>
    <mergeCell ref="Q23:R23"/>
    <mergeCell ref="S23:T23"/>
    <mergeCell ref="U23:V23"/>
    <mergeCell ref="W23:X23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BI23:BJ23"/>
    <mergeCell ref="BK23:BL23"/>
    <mergeCell ref="BM23:BN23"/>
    <mergeCell ref="BO23:BP23"/>
    <mergeCell ref="BQ23:BR23"/>
    <mergeCell ref="BT25:BW25"/>
    <mergeCell ref="AW23:AX23"/>
    <mergeCell ref="AY23:AZ23"/>
    <mergeCell ref="BA23:BB23"/>
    <mergeCell ref="BC23:BD23"/>
    <mergeCell ref="BE23:BF23"/>
    <mergeCell ref="BG23:BH23"/>
    <mergeCell ref="AT26:BG26"/>
    <mergeCell ref="BH26:BQ26"/>
    <mergeCell ref="BT26:BW27"/>
    <mergeCell ref="D27:F27"/>
    <mergeCell ref="G27:I27"/>
    <mergeCell ref="K27:O27"/>
    <mergeCell ref="U27:Y27"/>
    <mergeCell ref="Z27:AD27"/>
    <mergeCell ref="AE27:AS27"/>
    <mergeCell ref="AT27:BG27"/>
    <mergeCell ref="D26:F26"/>
    <mergeCell ref="G26:I26"/>
    <mergeCell ref="J26:O26"/>
    <mergeCell ref="U26:Y26"/>
    <mergeCell ref="Z26:AD26"/>
    <mergeCell ref="AE26:AS26"/>
    <mergeCell ref="BH27:BL27"/>
    <mergeCell ref="BM27:BQ27"/>
    <mergeCell ref="BT28:BW29"/>
    <mergeCell ref="D29:F29"/>
    <mergeCell ref="G29:I29"/>
    <mergeCell ref="K29:O29"/>
    <mergeCell ref="U29:Y29"/>
    <mergeCell ref="Z29:AD29"/>
    <mergeCell ref="AE29:AS29"/>
    <mergeCell ref="AT29:BG29"/>
    <mergeCell ref="BH29:BL29"/>
    <mergeCell ref="BM29:BQ29"/>
    <mergeCell ref="D28:F28"/>
    <mergeCell ref="G28:I28"/>
    <mergeCell ref="K28:O28"/>
    <mergeCell ref="U28:Y28"/>
    <mergeCell ref="Z28:AD28"/>
    <mergeCell ref="AE28:AS28"/>
    <mergeCell ref="AT28:BG28"/>
    <mergeCell ref="BH28:BL28"/>
    <mergeCell ref="BM28:BQ28"/>
    <mergeCell ref="BT30:BW31"/>
    <mergeCell ref="D31:F31"/>
    <mergeCell ref="G31:I31"/>
    <mergeCell ref="K31:O31"/>
    <mergeCell ref="U31:Y31"/>
    <mergeCell ref="Z31:AD31"/>
    <mergeCell ref="AE31:AS31"/>
    <mergeCell ref="AT31:BG31"/>
    <mergeCell ref="BH31:BL31"/>
    <mergeCell ref="BM31:BQ31"/>
    <mergeCell ref="D30:F30"/>
    <mergeCell ref="G30:I30"/>
    <mergeCell ref="K30:O30"/>
    <mergeCell ref="U30:Y30"/>
    <mergeCell ref="Z30:AD30"/>
    <mergeCell ref="AE30:AS30"/>
    <mergeCell ref="AT30:BG30"/>
    <mergeCell ref="BH30:BL30"/>
    <mergeCell ref="BM30:BQ30"/>
    <mergeCell ref="AT32:BG32"/>
    <mergeCell ref="BH32:BL32"/>
    <mergeCell ref="BM32:BQ32"/>
    <mergeCell ref="BT32:BW32"/>
    <mergeCell ref="D33:F33"/>
    <mergeCell ref="G33:I33"/>
    <mergeCell ref="K33:O33"/>
    <mergeCell ref="U33:Y33"/>
    <mergeCell ref="Z33:AD33"/>
    <mergeCell ref="AE33:AS33"/>
    <mergeCell ref="D32:F32"/>
    <mergeCell ref="G32:I32"/>
    <mergeCell ref="K32:O32"/>
    <mergeCell ref="U32:Y32"/>
    <mergeCell ref="Z32:AD32"/>
    <mergeCell ref="AE32:AS32"/>
    <mergeCell ref="AT34:BG34"/>
    <mergeCell ref="BH34:BL34"/>
    <mergeCell ref="BM34:BQ34"/>
    <mergeCell ref="AT33:BG33"/>
    <mergeCell ref="BH33:BL33"/>
    <mergeCell ref="BM33:BQ33"/>
    <mergeCell ref="BT33:BW34"/>
    <mergeCell ref="D34:F34"/>
    <mergeCell ref="G34:I34"/>
    <mergeCell ref="K34:O34"/>
    <mergeCell ref="U34:Y34"/>
    <mergeCell ref="Z34:AD34"/>
    <mergeCell ref="AE34:AS34"/>
  </mergeCells>
  <pageMargins left="0.19685039370078741" right="0.19685039370078741" top="0.19685039370078741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6"/>
  <sheetViews>
    <sheetView topLeftCell="C2" zoomScale="75" workbookViewId="0">
      <selection activeCell="J10" sqref="J10"/>
    </sheetView>
  </sheetViews>
  <sheetFormatPr defaultRowHeight="12.75" x14ac:dyDescent="0.2"/>
  <cols>
    <col min="1" max="1" width="4.7109375" hidden="1" customWidth="1"/>
    <col min="2" max="27" width="8.5703125" customWidth="1"/>
    <col min="28" max="28" width="10.7109375" customWidth="1"/>
    <col min="257" max="257" width="0" hidden="1" customWidth="1"/>
    <col min="258" max="283" width="8.5703125" customWidth="1"/>
    <col min="284" max="284" width="10.7109375" customWidth="1"/>
    <col min="513" max="513" width="0" hidden="1" customWidth="1"/>
    <col min="514" max="539" width="8.5703125" customWidth="1"/>
    <col min="540" max="540" width="10.7109375" customWidth="1"/>
    <col min="769" max="769" width="0" hidden="1" customWidth="1"/>
    <col min="770" max="795" width="8.5703125" customWidth="1"/>
    <col min="796" max="796" width="10.7109375" customWidth="1"/>
    <col min="1025" max="1025" width="0" hidden="1" customWidth="1"/>
    <col min="1026" max="1051" width="8.5703125" customWidth="1"/>
    <col min="1052" max="1052" width="10.7109375" customWidth="1"/>
    <col min="1281" max="1281" width="0" hidden="1" customWidth="1"/>
    <col min="1282" max="1307" width="8.5703125" customWidth="1"/>
    <col min="1308" max="1308" width="10.7109375" customWidth="1"/>
    <col min="1537" max="1537" width="0" hidden="1" customWidth="1"/>
    <col min="1538" max="1563" width="8.5703125" customWidth="1"/>
    <col min="1564" max="1564" width="10.7109375" customWidth="1"/>
    <col min="1793" max="1793" width="0" hidden="1" customWidth="1"/>
    <col min="1794" max="1819" width="8.5703125" customWidth="1"/>
    <col min="1820" max="1820" width="10.7109375" customWidth="1"/>
    <col min="2049" max="2049" width="0" hidden="1" customWidth="1"/>
    <col min="2050" max="2075" width="8.5703125" customWidth="1"/>
    <col min="2076" max="2076" width="10.7109375" customWidth="1"/>
    <col min="2305" max="2305" width="0" hidden="1" customWidth="1"/>
    <col min="2306" max="2331" width="8.5703125" customWidth="1"/>
    <col min="2332" max="2332" width="10.7109375" customWidth="1"/>
    <col min="2561" max="2561" width="0" hidden="1" customWidth="1"/>
    <col min="2562" max="2587" width="8.5703125" customWidth="1"/>
    <col min="2588" max="2588" width="10.7109375" customWidth="1"/>
    <col min="2817" max="2817" width="0" hidden="1" customWidth="1"/>
    <col min="2818" max="2843" width="8.5703125" customWidth="1"/>
    <col min="2844" max="2844" width="10.7109375" customWidth="1"/>
    <col min="3073" max="3073" width="0" hidden="1" customWidth="1"/>
    <col min="3074" max="3099" width="8.5703125" customWidth="1"/>
    <col min="3100" max="3100" width="10.7109375" customWidth="1"/>
    <col min="3329" max="3329" width="0" hidden="1" customWidth="1"/>
    <col min="3330" max="3355" width="8.5703125" customWidth="1"/>
    <col min="3356" max="3356" width="10.7109375" customWidth="1"/>
    <col min="3585" max="3585" width="0" hidden="1" customWidth="1"/>
    <col min="3586" max="3611" width="8.5703125" customWidth="1"/>
    <col min="3612" max="3612" width="10.7109375" customWidth="1"/>
    <col min="3841" max="3841" width="0" hidden="1" customWidth="1"/>
    <col min="3842" max="3867" width="8.5703125" customWidth="1"/>
    <col min="3868" max="3868" width="10.7109375" customWidth="1"/>
    <col min="4097" max="4097" width="0" hidden="1" customWidth="1"/>
    <col min="4098" max="4123" width="8.5703125" customWidth="1"/>
    <col min="4124" max="4124" width="10.7109375" customWidth="1"/>
    <col min="4353" max="4353" width="0" hidden="1" customWidth="1"/>
    <col min="4354" max="4379" width="8.5703125" customWidth="1"/>
    <col min="4380" max="4380" width="10.7109375" customWidth="1"/>
    <col min="4609" max="4609" width="0" hidden="1" customWidth="1"/>
    <col min="4610" max="4635" width="8.5703125" customWidth="1"/>
    <col min="4636" max="4636" width="10.7109375" customWidth="1"/>
    <col min="4865" max="4865" width="0" hidden="1" customWidth="1"/>
    <col min="4866" max="4891" width="8.5703125" customWidth="1"/>
    <col min="4892" max="4892" width="10.7109375" customWidth="1"/>
    <col min="5121" max="5121" width="0" hidden="1" customWidth="1"/>
    <col min="5122" max="5147" width="8.5703125" customWidth="1"/>
    <col min="5148" max="5148" width="10.7109375" customWidth="1"/>
    <col min="5377" max="5377" width="0" hidden="1" customWidth="1"/>
    <col min="5378" max="5403" width="8.5703125" customWidth="1"/>
    <col min="5404" max="5404" width="10.7109375" customWidth="1"/>
    <col min="5633" max="5633" width="0" hidden="1" customWidth="1"/>
    <col min="5634" max="5659" width="8.5703125" customWidth="1"/>
    <col min="5660" max="5660" width="10.7109375" customWidth="1"/>
    <col min="5889" max="5889" width="0" hidden="1" customWidth="1"/>
    <col min="5890" max="5915" width="8.5703125" customWidth="1"/>
    <col min="5916" max="5916" width="10.7109375" customWidth="1"/>
    <col min="6145" max="6145" width="0" hidden="1" customWidth="1"/>
    <col min="6146" max="6171" width="8.5703125" customWidth="1"/>
    <col min="6172" max="6172" width="10.7109375" customWidth="1"/>
    <col min="6401" max="6401" width="0" hidden="1" customWidth="1"/>
    <col min="6402" max="6427" width="8.5703125" customWidth="1"/>
    <col min="6428" max="6428" width="10.7109375" customWidth="1"/>
    <col min="6657" max="6657" width="0" hidden="1" customWidth="1"/>
    <col min="6658" max="6683" width="8.5703125" customWidth="1"/>
    <col min="6684" max="6684" width="10.7109375" customWidth="1"/>
    <col min="6913" max="6913" width="0" hidden="1" customWidth="1"/>
    <col min="6914" max="6939" width="8.5703125" customWidth="1"/>
    <col min="6940" max="6940" width="10.7109375" customWidth="1"/>
    <col min="7169" max="7169" width="0" hidden="1" customWidth="1"/>
    <col min="7170" max="7195" width="8.5703125" customWidth="1"/>
    <col min="7196" max="7196" width="10.7109375" customWidth="1"/>
    <col min="7425" max="7425" width="0" hidden="1" customWidth="1"/>
    <col min="7426" max="7451" width="8.5703125" customWidth="1"/>
    <col min="7452" max="7452" width="10.7109375" customWidth="1"/>
    <col min="7681" max="7681" width="0" hidden="1" customWidth="1"/>
    <col min="7682" max="7707" width="8.5703125" customWidth="1"/>
    <col min="7708" max="7708" width="10.7109375" customWidth="1"/>
    <col min="7937" max="7937" width="0" hidden="1" customWidth="1"/>
    <col min="7938" max="7963" width="8.5703125" customWidth="1"/>
    <col min="7964" max="7964" width="10.7109375" customWidth="1"/>
    <col min="8193" max="8193" width="0" hidden="1" customWidth="1"/>
    <col min="8194" max="8219" width="8.5703125" customWidth="1"/>
    <col min="8220" max="8220" width="10.7109375" customWidth="1"/>
    <col min="8449" max="8449" width="0" hidden="1" customWidth="1"/>
    <col min="8450" max="8475" width="8.5703125" customWidth="1"/>
    <col min="8476" max="8476" width="10.7109375" customWidth="1"/>
    <col min="8705" max="8705" width="0" hidden="1" customWidth="1"/>
    <col min="8706" max="8731" width="8.5703125" customWidth="1"/>
    <col min="8732" max="8732" width="10.7109375" customWidth="1"/>
    <col min="8961" max="8961" width="0" hidden="1" customWidth="1"/>
    <col min="8962" max="8987" width="8.5703125" customWidth="1"/>
    <col min="8988" max="8988" width="10.7109375" customWidth="1"/>
    <col min="9217" max="9217" width="0" hidden="1" customWidth="1"/>
    <col min="9218" max="9243" width="8.5703125" customWidth="1"/>
    <col min="9244" max="9244" width="10.7109375" customWidth="1"/>
    <col min="9473" max="9473" width="0" hidden="1" customWidth="1"/>
    <col min="9474" max="9499" width="8.5703125" customWidth="1"/>
    <col min="9500" max="9500" width="10.7109375" customWidth="1"/>
    <col min="9729" max="9729" width="0" hidden="1" customWidth="1"/>
    <col min="9730" max="9755" width="8.5703125" customWidth="1"/>
    <col min="9756" max="9756" width="10.7109375" customWidth="1"/>
    <col min="9985" max="9985" width="0" hidden="1" customWidth="1"/>
    <col min="9986" max="10011" width="8.5703125" customWidth="1"/>
    <col min="10012" max="10012" width="10.7109375" customWidth="1"/>
    <col min="10241" max="10241" width="0" hidden="1" customWidth="1"/>
    <col min="10242" max="10267" width="8.5703125" customWidth="1"/>
    <col min="10268" max="10268" width="10.7109375" customWidth="1"/>
    <col min="10497" max="10497" width="0" hidden="1" customWidth="1"/>
    <col min="10498" max="10523" width="8.5703125" customWidth="1"/>
    <col min="10524" max="10524" width="10.7109375" customWidth="1"/>
    <col min="10753" max="10753" width="0" hidden="1" customWidth="1"/>
    <col min="10754" max="10779" width="8.5703125" customWidth="1"/>
    <col min="10780" max="10780" width="10.7109375" customWidth="1"/>
    <col min="11009" max="11009" width="0" hidden="1" customWidth="1"/>
    <col min="11010" max="11035" width="8.5703125" customWidth="1"/>
    <col min="11036" max="11036" width="10.7109375" customWidth="1"/>
    <col min="11265" max="11265" width="0" hidden="1" customWidth="1"/>
    <col min="11266" max="11291" width="8.5703125" customWidth="1"/>
    <col min="11292" max="11292" width="10.7109375" customWidth="1"/>
    <col min="11521" max="11521" width="0" hidden="1" customWidth="1"/>
    <col min="11522" max="11547" width="8.5703125" customWidth="1"/>
    <col min="11548" max="11548" width="10.7109375" customWidth="1"/>
    <col min="11777" max="11777" width="0" hidden="1" customWidth="1"/>
    <col min="11778" max="11803" width="8.5703125" customWidth="1"/>
    <col min="11804" max="11804" width="10.7109375" customWidth="1"/>
    <col min="12033" max="12033" width="0" hidden="1" customWidth="1"/>
    <col min="12034" max="12059" width="8.5703125" customWidth="1"/>
    <col min="12060" max="12060" width="10.7109375" customWidth="1"/>
    <col min="12289" max="12289" width="0" hidden="1" customWidth="1"/>
    <col min="12290" max="12315" width="8.5703125" customWidth="1"/>
    <col min="12316" max="12316" width="10.7109375" customWidth="1"/>
    <col min="12545" max="12545" width="0" hidden="1" customWidth="1"/>
    <col min="12546" max="12571" width="8.5703125" customWidth="1"/>
    <col min="12572" max="12572" width="10.7109375" customWidth="1"/>
    <col min="12801" max="12801" width="0" hidden="1" customWidth="1"/>
    <col min="12802" max="12827" width="8.5703125" customWidth="1"/>
    <col min="12828" max="12828" width="10.7109375" customWidth="1"/>
    <col min="13057" max="13057" width="0" hidden="1" customWidth="1"/>
    <col min="13058" max="13083" width="8.5703125" customWidth="1"/>
    <col min="13084" max="13084" width="10.7109375" customWidth="1"/>
    <col min="13313" max="13313" width="0" hidden="1" customWidth="1"/>
    <col min="13314" max="13339" width="8.5703125" customWidth="1"/>
    <col min="13340" max="13340" width="10.7109375" customWidth="1"/>
    <col min="13569" max="13569" width="0" hidden="1" customWidth="1"/>
    <col min="13570" max="13595" width="8.5703125" customWidth="1"/>
    <col min="13596" max="13596" width="10.7109375" customWidth="1"/>
    <col min="13825" max="13825" width="0" hidden="1" customWidth="1"/>
    <col min="13826" max="13851" width="8.5703125" customWidth="1"/>
    <col min="13852" max="13852" width="10.7109375" customWidth="1"/>
    <col min="14081" max="14081" width="0" hidden="1" customWidth="1"/>
    <col min="14082" max="14107" width="8.5703125" customWidth="1"/>
    <col min="14108" max="14108" width="10.7109375" customWidth="1"/>
    <col min="14337" max="14337" width="0" hidden="1" customWidth="1"/>
    <col min="14338" max="14363" width="8.5703125" customWidth="1"/>
    <col min="14364" max="14364" width="10.7109375" customWidth="1"/>
    <col min="14593" max="14593" width="0" hidden="1" customWidth="1"/>
    <col min="14594" max="14619" width="8.5703125" customWidth="1"/>
    <col min="14620" max="14620" width="10.7109375" customWidth="1"/>
    <col min="14849" max="14849" width="0" hidden="1" customWidth="1"/>
    <col min="14850" max="14875" width="8.5703125" customWidth="1"/>
    <col min="14876" max="14876" width="10.7109375" customWidth="1"/>
    <col min="15105" max="15105" width="0" hidden="1" customWidth="1"/>
    <col min="15106" max="15131" width="8.5703125" customWidth="1"/>
    <col min="15132" max="15132" width="10.7109375" customWidth="1"/>
    <col min="15361" max="15361" width="0" hidden="1" customWidth="1"/>
    <col min="15362" max="15387" width="8.5703125" customWidth="1"/>
    <col min="15388" max="15388" width="10.7109375" customWidth="1"/>
    <col min="15617" max="15617" width="0" hidden="1" customWidth="1"/>
    <col min="15618" max="15643" width="8.5703125" customWidth="1"/>
    <col min="15644" max="15644" width="10.7109375" customWidth="1"/>
    <col min="15873" max="15873" width="0" hidden="1" customWidth="1"/>
    <col min="15874" max="15899" width="8.5703125" customWidth="1"/>
    <col min="15900" max="15900" width="10.7109375" customWidth="1"/>
    <col min="16129" max="16129" width="0" hidden="1" customWidth="1"/>
    <col min="16130" max="16155" width="8.5703125" customWidth="1"/>
    <col min="16156" max="16156" width="10.7109375" customWidth="1"/>
  </cols>
  <sheetData>
    <row r="1" spans="2:33" ht="20.25" hidden="1" customHeight="1" x14ac:dyDescent="0.2">
      <c r="B1" s="315" t="s">
        <v>257</v>
      </c>
      <c r="C1" s="315"/>
      <c r="D1" s="315"/>
      <c r="E1" s="315"/>
      <c r="F1" s="315"/>
      <c r="G1" s="315"/>
      <c r="H1" s="315"/>
    </row>
    <row r="2" spans="2:33" s="136" customFormat="1" ht="22.5" customHeight="1" x14ac:dyDescent="0.3">
      <c r="B2" s="316"/>
      <c r="C2" s="316"/>
      <c r="D2" s="316"/>
      <c r="E2" s="316"/>
      <c r="F2" s="316"/>
      <c r="G2" s="316"/>
      <c r="H2" s="316"/>
      <c r="I2" s="307" t="s">
        <v>219</v>
      </c>
      <c r="J2" s="308"/>
      <c r="K2" s="308"/>
      <c r="L2" s="317">
        <f>VLOOKUP($D$3&amp;"_"&amp;$F$3,'Lane Draws (2019)'!$R:$T,2,0)</f>
        <v>14.3</v>
      </c>
      <c r="M2" s="305"/>
      <c r="N2" s="313" t="s">
        <v>274</v>
      </c>
      <c r="O2" s="313"/>
      <c r="P2" s="313"/>
      <c r="Q2" s="313"/>
      <c r="R2" s="313" t="s">
        <v>220</v>
      </c>
      <c r="S2" s="313"/>
      <c r="T2" s="314" t="s">
        <v>276</v>
      </c>
      <c r="U2" s="265"/>
      <c r="V2" s="265"/>
      <c r="W2" s="265"/>
      <c r="X2" s="265"/>
      <c r="Y2" s="265"/>
      <c r="Z2" s="265"/>
      <c r="AA2" s="265"/>
      <c r="AB2" s="266"/>
      <c r="AC2"/>
      <c r="AD2"/>
      <c r="AE2"/>
      <c r="AF2"/>
      <c r="AG2"/>
    </row>
    <row r="3" spans="2:33" s="136" customFormat="1" ht="22.5" customHeight="1" x14ac:dyDescent="0.3">
      <c r="B3" s="307" t="s">
        <v>222</v>
      </c>
      <c r="C3" s="308"/>
      <c r="D3" s="265" t="s">
        <v>121</v>
      </c>
      <c r="E3" s="265"/>
      <c r="F3" s="265" t="s">
        <v>85</v>
      </c>
      <c r="G3" s="265"/>
      <c r="H3" s="266"/>
      <c r="I3" s="307" t="s">
        <v>223</v>
      </c>
      <c r="J3" s="308"/>
      <c r="K3" s="308"/>
      <c r="L3" s="311"/>
      <c r="M3" s="312"/>
      <c r="N3" s="307" t="s">
        <v>224</v>
      </c>
      <c r="O3" s="308"/>
      <c r="P3" s="305"/>
      <c r="Q3" s="306"/>
      <c r="R3" s="307" t="s">
        <v>258</v>
      </c>
      <c r="S3" s="308"/>
      <c r="T3" s="309"/>
      <c r="U3" s="309"/>
      <c r="V3" s="309"/>
      <c r="W3" s="309"/>
      <c r="X3" s="309"/>
      <c r="Y3" s="309"/>
      <c r="Z3" s="309"/>
      <c r="AA3" s="309"/>
      <c r="AB3" s="310"/>
      <c r="AC3"/>
      <c r="AD3"/>
      <c r="AE3"/>
      <c r="AF3"/>
      <c r="AG3"/>
    </row>
    <row r="4" spans="2:33" ht="16.5" customHeight="1" thickBot="1" x14ac:dyDescent="0.25">
      <c r="D4" s="105" t="e">
        <f>HLOOKUP(D3,#REF!,27,FALSE)</f>
        <v>#REF!</v>
      </c>
    </row>
    <row r="5" spans="2:33" ht="15.75" customHeight="1" x14ac:dyDescent="0.25">
      <c r="B5" s="254" t="s">
        <v>226</v>
      </c>
      <c r="C5" s="256" t="s">
        <v>227</v>
      </c>
      <c r="D5" s="247" t="s">
        <v>228</v>
      </c>
      <c r="E5" s="248"/>
      <c r="F5" s="249"/>
      <c r="G5" s="247" t="s">
        <v>229</v>
      </c>
      <c r="H5" s="248"/>
      <c r="I5" s="249"/>
      <c r="J5" s="256" t="s">
        <v>273</v>
      </c>
      <c r="K5" s="297" t="s">
        <v>259</v>
      </c>
      <c r="L5" s="297"/>
      <c r="M5" s="297" t="s">
        <v>260</v>
      </c>
      <c r="N5" s="297"/>
      <c r="O5" s="297" t="s">
        <v>261</v>
      </c>
      <c r="P5" s="297"/>
      <c r="Q5" s="302" t="s">
        <v>262</v>
      </c>
      <c r="R5" s="302"/>
      <c r="S5" s="303" t="s">
        <v>263</v>
      </c>
      <c r="T5" s="302" t="s">
        <v>264</v>
      </c>
      <c r="U5" s="302"/>
      <c r="V5" s="302" t="s">
        <v>265</v>
      </c>
      <c r="W5" s="302"/>
      <c r="X5" s="302" t="s">
        <v>266</v>
      </c>
      <c r="Y5" s="302"/>
      <c r="Z5" s="297" t="s">
        <v>267</v>
      </c>
      <c r="AA5" s="297"/>
      <c r="AB5" s="298" t="s">
        <v>235</v>
      </c>
    </row>
    <row r="6" spans="2:33" ht="15.75" customHeight="1" x14ac:dyDescent="0.25">
      <c r="B6" s="255"/>
      <c r="C6" s="257"/>
      <c r="D6" s="258"/>
      <c r="E6" s="259"/>
      <c r="F6" s="260"/>
      <c r="G6" s="258"/>
      <c r="H6" s="259"/>
      <c r="I6" s="260"/>
      <c r="J6" s="257"/>
      <c r="K6" s="300" t="s">
        <v>268</v>
      </c>
      <c r="L6" s="300"/>
      <c r="M6" s="300" t="s">
        <v>268</v>
      </c>
      <c r="N6" s="300"/>
      <c r="O6" s="300" t="s">
        <v>268</v>
      </c>
      <c r="P6" s="300"/>
      <c r="Q6" s="301" t="s">
        <v>269</v>
      </c>
      <c r="R6" s="301"/>
      <c r="S6" s="304"/>
      <c r="T6" s="301" t="s">
        <v>268</v>
      </c>
      <c r="U6" s="301"/>
      <c r="V6" s="301" t="s">
        <v>268</v>
      </c>
      <c r="W6" s="301"/>
      <c r="X6" s="301" t="s">
        <v>268</v>
      </c>
      <c r="Y6" s="301"/>
      <c r="Z6" s="300" t="s">
        <v>270</v>
      </c>
      <c r="AA6" s="300"/>
      <c r="AB6" s="299"/>
    </row>
    <row r="7" spans="2:33" ht="31.5" customHeight="1" x14ac:dyDescent="0.2">
      <c r="B7" s="255"/>
      <c r="C7" s="257"/>
      <c r="D7" s="261"/>
      <c r="E7" s="262"/>
      <c r="F7" s="263"/>
      <c r="G7" s="261"/>
      <c r="H7" s="262"/>
      <c r="I7" s="263"/>
      <c r="J7" s="257"/>
      <c r="K7" s="215" t="s">
        <v>231</v>
      </c>
      <c r="L7" s="215"/>
      <c r="M7" s="215" t="s">
        <v>231</v>
      </c>
      <c r="N7" s="215"/>
      <c r="O7" s="215" t="s">
        <v>231</v>
      </c>
      <c r="P7" s="215"/>
      <c r="Q7" s="296" t="s">
        <v>231</v>
      </c>
      <c r="R7" s="296"/>
      <c r="S7" s="304"/>
      <c r="T7" s="296" t="s">
        <v>231</v>
      </c>
      <c r="U7" s="296"/>
      <c r="V7" s="296" t="s">
        <v>231</v>
      </c>
      <c r="W7" s="296"/>
      <c r="X7" s="296" t="s">
        <v>231</v>
      </c>
      <c r="Y7" s="296"/>
      <c r="Z7" s="215" t="s">
        <v>231</v>
      </c>
      <c r="AA7" s="215"/>
      <c r="AB7" s="299"/>
    </row>
    <row r="8" spans="2:33" ht="31.5" customHeight="1" x14ac:dyDescent="0.2">
      <c r="B8" s="107">
        <v>1</v>
      </c>
      <c r="C8" s="108"/>
      <c r="D8" s="109"/>
      <c r="E8" s="137"/>
      <c r="F8" s="138"/>
      <c r="G8" s="109" t="str">
        <f>VLOOKUP($D$3&amp;"_"&amp;$F$3,'Lane Draws (2019)'!$C:$I,B8+1,0)</f>
        <v>Yeovil</v>
      </c>
      <c r="H8" s="110"/>
      <c r="I8" s="111"/>
      <c r="J8" s="111"/>
      <c r="K8" s="129"/>
      <c r="L8" s="129"/>
      <c r="M8" s="129"/>
      <c r="N8" s="129"/>
      <c r="O8" s="129"/>
      <c r="P8" s="129"/>
      <c r="Q8" s="150"/>
      <c r="R8" s="150"/>
      <c r="S8" s="150"/>
      <c r="T8" s="150"/>
      <c r="U8" s="150"/>
      <c r="V8" s="150"/>
      <c r="W8" s="150"/>
      <c r="X8" s="150"/>
      <c r="Y8" s="150"/>
      <c r="Z8" s="139"/>
      <c r="AA8" s="139"/>
      <c r="AB8" s="115"/>
    </row>
    <row r="9" spans="2:33" ht="31.5" customHeight="1" x14ac:dyDescent="0.2">
      <c r="B9" s="107">
        <v>2</v>
      </c>
      <c r="C9" s="108"/>
      <c r="D9" s="109"/>
      <c r="E9" s="137"/>
      <c r="F9" s="138"/>
      <c r="G9" s="109" t="str">
        <f>VLOOKUP($D$3&amp;"_"&amp;$F$3,'Lane Draws (2019)'!$C:$I,B9+1,0)</f>
        <v>Newton Abbot</v>
      </c>
      <c r="H9" s="110"/>
      <c r="I9" s="111"/>
      <c r="J9" s="111"/>
      <c r="K9" s="129"/>
      <c r="L9" s="129"/>
      <c r="M9" s="129"/>
      <c r="N9" s="129"/>
      <c r="O9" s="129"/>
      <c r="P9" s="129"/>
      <c r="Q9" s="150"/>
      <c r="R9" s="150"/>
      <c r="S9" s="150"/>
      <c r="T9" s="150"/>
      <c r="U9" s="150"/>
      <c r="V9" s="150"/>
      <c r="W9" s="150"/>
      <c r="X9" s="150"/>
      <c r="Y9" s="150"/>
      <c r="Z9" s="139"/>
      <c r="AA9" s="139"/>
      <c r="AB9" s="115"/>
    </row>
    <row r="10" spans="2:33" ht="31.5" customHeight="1" x14ac:dyDescent="0.2">
      <c r="B10" s="107">
        <v>3</v>
      </c>
      <c r="C10" s="108"/>
      <c r="D10" s="109"/>
      <c r="E10" s="137"/>
      <c r="F10" s="138"/>
      <c r="G10" s="109" t="str">
        <f>VLOOKUP($D$3&amp;"_"&amp;$F$3,'Lane Draws (2019)'!$C:$I,B10+1,0)</f>
        <v>Armada</v>
      </c>
      <c r="H10" s="110"/>
      <c r="I10" s="111"/>
      <c r="J10" s="111"/>
      <c r="K10" s="129"/>
      <c r="L10" s="129"/>
      <c r="M10" s="129"/>
      <c r="N10" s="129"/>
      <c r="O10" s="129"/>
      <c r="P10" s="129"/>
      <c r="Q10" s="150"/>
      <c r="R10" s="150"/>
      <c r="S10" s="150"/>
      <c r="T10" s="150"/>
      <c r="U10" s="150"/>
      <c r="V10" s="150"/>
      <c r="W10" s="150"/>
      <c r="X10" s="150"/>
      <c r="Y10" s="150"/>
      <c r="Z10" s="139"/>
      <c r="AA10" s="139"/>
      <c r="AB10" s="115"/>
    </row>
    <row r="11" spans="2:33" ht="31.5" customHeight="1" x14ac:dyDescent="0.2">
      <c r="B11" s="107">
        <v>4</v>
      </c>
      <c r="C11" s="108"/>
      <c r="D11" s="109"/>
      <c r="E11" s="137"/>
      <c r="F11" s="138"/>
      <c r="G11" s="109" t="str">
        <f>VLOOKUP($D$3&amp;"_"&amp;$F$3,'Lane Draws (2019)'!$C:$I,B11+1,0)</f>
        <v>Exeter</v>
      </c>
      <c r="H11" s="110"/>
      <c r="I11" s="111"/>
      <c r="J11" s="111"/>
      <c r="K11" s="129"/>
      <c r="L11" s="129"/>
      <c r="M11" s="129"/>
      <c r="N11" s="129"/>
      <c r="O11" s="129"/>
      <c r="P11" s="129"/>
      <c r="Q11" s="150"/>
      <c r="R11" s="150"/>
      <c r="S11" s="150"/>
      <c r="T11" s="150"/>
      <c r="U11" s="150"/>
      <c r="V11" s="150"/>
      <c r="W11" s="150"/>
      <c r="X11" s="150"/>
      <c r="Y11" s="150"/>
      <c r="Z11" s="139"/>
      <c r="AA11" s="139"/>
      <c r="AB11" s="115"/>
    </row>
    <row r="12" spans="2:33" ht="31.5" customHeight="1" x14ac:dyDescent="0.2">
      <c r="B12" s="107">
        <v>5</v>
      </c>
      <c r="C12" s="108"/>
      <c r="D12" s="109"/>
      <c r="E12" s="137"/>
      <c r="F12" s="138"/>
      <c r="G12" s="109" t="str">
        <f>VLOOKUP($D$3&amp;"_"&amp;$F$3,'Lane Draws (2019)'!$C:$I,B12+1,0)</f>
        <v>Taunton</v>
      </c>
      <c r="H12" s="110"/>
      <c r="I12" s="111"/>
      <c r="J12" s="111"/>
      <c r="K12" s="129"/>
      <c r="L12" s="129"/>
      <c r="M12" s="129"/>
      <c r="N12" s="129"/>
      <c r="O12" s="129"/>
      <c r="P12" s="129"/>
      <c r="Q12" s="150"/>
      <c r="R12" s="150"/>
      <c r="S12" s="150"/>
      <c r="T12" s="150"/>
      <c r="U12" s="150"/>
      <c r="V12" s="150"/>
      <c r="W12" s="150"/>
      <c r="X12" s="150"/>
      <c r="Y12" s="150"/>
      <c r="Z12" s="139"/>
      <c r="AA12" s="139"/>
      <c r="AB12" s="115"/>
    </row>
    <row r="13" spans="2:33" ht="31.5" customHeight="1" x14ac:dyDescent="0.2">
      <c r="B13" s="107">
        <v>6</v>
      </c>
      <c r="C13" s="108"/>
      <c r="D13" s="109"/>
      <c r="E13" s="137"/>
      <c r="F13" s="138"/>
      <c r="G13" s="109">
        <f>VLOOKUP($D$3&amp;"_"&amp;$F$3,'Lane Draws (2019)'!$C:$I,B13+1,0)</f>
        <v>0</v>
      </c>
      <c r="H13" s="110"/>
      <c r="I13" s="111"/>
      <c r="J13" s="111"/>
      <c r="K13" s="129"/>
      <c r="L13" s="129"/>
      <c r="M13" s="129"/>
      <c r="N13" s="129"/>
      <c r="O13" s="129"/>
      <c r="P13" s="129"/>
      <c r="Q13" s="150"/>
      <c r="R13" s="150"/>
      <c r="S13" s="150"/>
      <c r="T13" s="150"/>
      <c r="U13" s="150"/>
      <c r="V13" s="150"/>
      <c r="W13" s="150"/>
      <c r="X13" s="150"/>
      <c r="Y13" s="150"/>
      <c r="Z13" s="139"/>
      <c r="AA13" s="139"/>
      <c r="AB13" s="115"/>
    </row>
    <row r="14" spans="2:33" ht="31.5" customHeight="1" x14ac:dyDescent="0.2">
      <c r="B14" s="107">
        <v>7</v>
      </c>
      <c r="C14" s="108"/>
      <c r="D14" s="109"/>
      <c r="E14" s="137"/>
      <c r="F14" s="138"/>
      <c r="G14" s="109"/>
      <c r="H14" s="110"/>
      <c r="I14" s="111"/>
      <c r="J14" s="111"/>
      <c r="K14" s="129"/>
      <c r="L14" s="129"/>
      <c r="M14" s="129"/>
      <c r="N14" s="129"/>
      <c r="O14" s="129"/>
      <c r="P14" s="129"/>
      <c r="Q14" s="150"/>
      <c r="R14" s="150"/>
      <c r="S14" s="150"/>
      <c r="T14" s="150"/>
      <c r="U14" s="150"/>
      <c r="V14" s="150"/>
      <c r="W14" s="150"/>
      <c r="X14" s="150"/>
      <c r="Y14" s="150"/>
      <c r="Z14" s="139"/>
      <c r="AA14" s="139"/>
      <c r="AB14" s="115"/>
    </row>
    <row r="15" spans="2:33" ht="31.5" customHeight="1" x14ac:dyDescent="0.2">
      <c r="B15" s="107">
        <v>8</v>
      </c>
      <c r="C15" s="108"/>
      <c r="D15" s="109"/>
      <c r="E15" s="137"/>
      <c r="F15" s="138"/>
      <c r="G15" s="109"/>
      <c r="H15" s="110"/>
      <c r="I15" s="111"/>
      <c r="J15" s="111"/>
      <c r="K15" s="129"/>
      <c r="L15" s="129"/>
      <c r="M15" s="129"/>
      <c r="N15" s="129"/>
      <c r="O15" s="129"/>
      <c r="P15" s="129"/>
      <c r="Q15" s="150"/>
      <c r="R15" s="150"/>
      <c r="S15" s="150"/>
      <c r="T15" s="150"/>
      <c r="U15" s="150"/>
      <c r="V15" s="150"/>
      <c r="W15" s="150"/>
      <c r="X15" s="150"/>
      <c r="Y15" s="150"/>
      <c r="Z15" s="139"/>
      <c r="AA15" s="139"/>
      <c r="AB15" s="115"/>
    </row>
    <row r="16" spans="2:33" ht="31.5" customHeight="1" x14ac:dyDescent="0.2">
      <c r="B16" s="107">
        <v>9</v>
      </c>
      <c r="C16" s="108"/>
      <c r="D16" s="109"/>
      <c r="E16" s="137"/>
      <c r="F16" s="138"/>
      <c r="G16" s="109"/>
      <c r="H16" s="110"/>
      <c r="I16" s="111"/>
      <c r="J16" s="111"/>
      <c r="K16" s="129"/>
      <c r="L16" s="129"/>
      <c r="M16" s="129"/>
      <c r="N16" s="129"/>
      <c r="O16" s="129"/>
      <c r="P16" s="129"/>
      <c r="Q16" s="150"/>
      <c r="R16" s="150"/>
      <c r="S16" s="150"/>
      <c r="T16" s="150"/>
      <c r="U16" s="150"/>
      <c r="V16" s="150"/>
      <c r="W16" s="150"/>
      <c r="X16" s="150"/>
      <c r="Y16" s="150"/>
      <c r="Z16" s="139"/>
      <c r="AA16" s="139"/>
      <c r="AB16" s="115"/>
    </row>
    <row r="17" spans="2:28" ht="31.5" customHeight="1" x14ac:dyDescent="0.2">
      <c r="B17" s="107">
        <v>10</v>
      </c>
      <c r="C17" s="108"/>
      <c r="D17" s="109"/>
      <c r="E17" s="137"/>
      <c r="F17" s="138"/>
      <c r="G17" s="109"/>
      <c r="H17" s="110"/>
      <c r="I17" s="111"/>
      <c r="J17" s="111"/>
      <c r="K17" s="129"/>
      <c r="L17" s="129"/>
      <c r="M17" s="129"/>
      <c r="N17" s="129"/>
      <c r="O17" s="129"/>
      <c r="P17" s="129"/>
      <c r="Q17" s="150"/>
      <c r="R17" s="150"/>
      <c r="S17" s="150"/>
      <c r="T17" s="150"/>
      <c r="U17" s="150"/>
      <c r="V17" s="150"/>
      <c r="W17" s="150"/>
      <c r="X17" s="150"/>
      <c r="Y17" s="150"/>
      <c r="Z17" s="139"/>
      <c r="AA17" s="139"/>
      <c r="AB17" s="115"/>
    </row>
    <row r="18" spans="2:28" ht="31.5" customHeight="1" x14ac:dyDescent="0.2">
      <c r="B18" s="107">
        <v>11</v>
      </c>
      <c r="C18" s="108"/>
      <c r="D18" s="109"/>
      <c r="E18" s="137"/>
      <c r="F18" s="138"/>
      <c r="G18" s="109"/>
      <c r="H18" s="110"/>
      <c r="I18" s="111"/>
      <c r="J18" s="111"/>
      <c r="K18" s="129"/>
      <c r="L18" s="129"/>
      <c r="M18" s="129"/>
      <c r="N18" s="129"/>
      <c r="O18" s="129"/>
      <c r="P18" s="129"/>
      <c r="Q18" s="150"/>
      <c r="R18" s="150"/>
      <c r="S18" s="150"/>
      <c r="T18" s="150"/>
      <c r="U18" s="150"/>
      <c r="V18" s="150"/>
      <c r="W18" s="150"/>
      <c r="X18" s="150"/>
      <c r="Y18" s="150"/>
      <c r="Z18" s="139"/>
      <c r="AA18" s="139"/>
      <c r="AB18" s="115"/>
    </row>
    <row r="19" spans="2:28" ht="31.5" customHeight="1" x14ac:dyDescent="0.2">
      <c r="B19" s="107">
        <v>12</v>
      </c>
      <c r="C19" s="108"/>
      <c r="D19" s="109"/>
      <c r="E19" s="137"/>
      <c r="F19" s="138"/>
      <c r="G19" s="109"/>
      <c r="H19" s="110"/>
      <c r="I19" s="111"/>
      <c r="J19" s="111"/>
      <c r="K19" s="129"/>
      <c r="L19" s="129"/>
      <c r="M19" s="129"/>
      <c r="N19" s="129"/>
      <c r="O19" s="129"/>
      <c r="P19" s="129"/>
      <c r="Q19" s="150"/>
      <c r="R19" s="150"/>
      <c r="S19" s="150"/>
      <c r="T19" s="150"/>
      <c r="U19" s="150"/>
      <c r="V19" s="150"/>
      <c r="W19" s="150"/>
      <c r="X19" s="150"/>
      <c r="Y19" s="150"/>
      <c r="Z19" s="139"/>
      <c r="AA19" s="139"/>
      <c r="AB19" s="115"/>
    </row>
    <row r="20" spans="2:28" ht="31.5" customHeight="1" x14ac:dyDescent="0.2">
      <c r="B20" s="107">
        <v>13</v>
      </c>
      <c r="C20" s="108"/>
      <c r="D20" s="109"/>
      <c r="E20" s="137"/>
      <c r="F20" s="138"/>
      <c r="G20" s="109"/>
      <c r="H20" s="110"/>
      <c r="I20" s="111"/>
      <c r="J20" s="111"/>
      <c r="K20" s="129"/>
      <c r="L20" s="129"/>
      <c r="M20" s="129"/>
      <c r="N20" s="129"/>
      <c r="O20" s="129"/>
      <c r="P20" s="129"/>
      <c r="Q20" s="150"/>
      <c r="R20" s="150"/>
      <c r="S20" s="150"/>
      <c r="T20" s="150"/>
      <c r="U20" s="150"/>
      <c r="V20" s="150"/>
      <c r="W20" s="150"/>
      <c r="X20" s="150"/>
      <c r="Y20" s="150"/>
      <c r="Z20" s="139"/>
      <c r="AA20" s="139"/>
      <c r="AB20" s="115"/>
    </row>
    <row r="21" spans="2:28" ht="31.5" customHeight="1" x14ac:dyDescent="0.2">
      <c r="B21" s="107">
        <v>14</v>
      </c>
      <c r="C21" s="108"/>
      <c r="D21" s="109"/>
      <c r="E21" s="137"/>
      <c r="F21" s="138"/>
      <c r="G21" s="109"/>
      <c r="H21" s="110"/>
      <c r="I21" s="111"/>
      <c r="J21" s="111"/>
      <c r="K21" s="129"/>
      <c r="L21" s="129"/>
      <c r="M21" s="129"/>
      <c r="N21" s="129"/>
      <c r="O21" s="129"/>
      <c r="P21" s="129"/>
      <c r="Q21" s="150"/>
      <c r="R21" s="150"/>
      <c r="S21" s="150"/>
      <c r="T21" s="150"/>
      <c r="U21" s="150"/>
      <c r="V21" s="150"/>
      <c r="W21" s="150"/>
      <c r="X21" s="150"/>
      <c r="Y21" s="150"/>
      <c r="Z21" s="139"/>
      <c r="AA21" s="139"/>
      <c r="AB21" s="115"/>
    </row>
    <row r="22" spans="2:28" ht="31.5" customHeight="1" x14ac:dyDescent="0.2">
      <c r="B22" s="107">
        <v>15</v>
      </c>
      <c r="C22" s="108"/>
      <c r="D22" s="109"/>
      <c r="E22" s="137"/>
      <c r="F22" s="138"/>
      <c r="G22" s="109"/>
      <c r="H22" s="110"/>
      <c r="I22" s="111"/>
      <c r="J22" s="111"/>
      <c r="K22" s="129"/>
      <c r="L22" s="129"/>
      <c r="M22" s="129"/>
      <c r="N22" s="129"/>
      <c r="O22" s="129"/>
      <c r="P22" s="129"/>
      <c r="Q22" s="150"/>
      <c r="R22" s="150"/>
      <c r="S22" s="150"/>
      <c r="T22" s="150"/>
      <c r="U22" s="150"/>
      <c r="V22" s="150"/>
      <c r="W22" s="150"/>
      <c r="X22" s="150"/>
      <c r="Y22" s="150"/>
      <c r="Z22" s="139"/>
      <c r="AA22" s="139"/>
      <c r="AB22" s="115"/>
    </row>
    <row r="23" spans="2:28" ht="31.5" customHeight="1" thickBot="1" x14ac:dyDescent="0.25">
      <c r="B23" s="116">
        <v>16</v>
      </c>
      <c r="C23" s="117"/>
      <c r="D23" s="118"/>
      <c r="E23" s="140"/>
      <c r="F23" s="141"/>
      <c r="G23" s="118"/>
      <c r="H23" s="119"/>
      <c r="I23" s="120"/>
      <c r="J23" s="120"/>
      <c r="K23" s="142"/>
      <c r="L23" s="142"/>
      <c r="M23" s="142"/>
      <c r="N23" s="142"/>
      <c r="O23" s="142"/>
      <c r="P23" s="142"/>
      <c r="Q23" s="151"/>
      <c r="R23" s="151"/>
      <c r="S23" s="151"/>
      <c r="T23" s="151"/>
      <c r="U23" s="151"/>
      <c r="V23" s="151"/>
      <c r="W23" s="151"/>
      <c r="X23" s="151"/>
      <c r="Y23" s="151"/>
      <c r="Z23" s="143"/>
      <c r="AA23" s="143"/>
      <c r="AB23" s="124"/>
    </row>
    <row r="24" spans="2:28" ht="16.5" customHeight="1" x14ac:dyDescent="0.2"/>
    <row r="25" spans="2:28" ht="18" customHeight="1" x14ac:dyDescent="0.2">
      <c r="B25" s="217" t="s">
        <v>271</v>
      </c>
      <c r="C25" s="218"/>
      <c r="D25" s="218"/>
      <c r="E25" s="218"/>
      <c r="F25" s="218"/>
      <c r="G25" s="218"/>
      <c r="H25" s="218"/>
      <c r="I25" s="218"/>
      <c r="J25" s="218"/>
      <c r="K25" s="219"/>
      <c r="L25" s="126"/>
      <c r="M25" s="144"/>
      <c r="N25" s="217" t="s">
        <v>271</v>
      </c>
      <c r="O25" s="218"/>
      <c r="P25" s="218"/>
      <c r="Q25" s="218"/>
      <c r="R25" s="218"/>
      <c r="S25" s="218"/>
      <c r="T25" s="218"/>
      <c r="U25" s="218"/>
      <c r="V25" s="218"/>
      <c r="W25" s="219"/>
      <c r="X25" s="145"/>
      <c r="Y25" s="295" t="s">
        <v>236</v>
      </c>
      <c r="Z25" s="295"/>
      <c r="AA25" s="295"/>
      <c r="AB25" s="295"/>
    </row>
    <row r="26" spans="2:28" ht="26.25" customHeight="1" x14ac:dyDescent="0.2">
      <c r="B26" s="125" t="s">
        <v>237</v>
      </c>
      <c r="C26" s="125" t="s">
        <v>238</v>
      </c>
      <c r="D26" s="217" t="s">
        <v>228</v>
      </c>
      <c r="E26" s="218"/>
      <c r="F26" s="219"/>
      <c r="G26" s="217" t="s">
        <v>229</v>
      </c>
      <c r="H26" s="218"/>
      <c r="I26" s="219"/>
      <c r="J26" s="217" t="s">
        <v>231</v>
      </c>
      <c r="K26" s="219"/>
      <c r="L26" s="126"/>
      <c r="M26" s="144"/>
      <c r="N26" s="125" t="s">
        <v>237</v>
      </c>
      <c r="O26" s="125" t="s">
        <v>238</v>
      </c>
      <c r="P26" s="217" t="s">
        <v>228</v>
      </c>
      <c r="Q26" s="218"/>
      <c r="R26" s="218"/>
      <c r="S26" s="217" t="s">
        <v>229</v>
      </c>
      <c r="T26" s="218"/>
      <c r="U26" s="219"/>
      <c r="V26" s="204" t="s">
        <v>231</v>
      </c>
      <c r="W26" s="204"/>
      <c r="X26" s="145"/>
      <c r="Y26" s="292"/>
      <c r="Z26" s="293"/>
      <c r="AA26" s="293"/>
      <c r="AB26" s="294"/>
    </row>
    <row r="27" spans="2:28" ht="26.25" customHeight="1" x14ac:dyDescent="0.2">
      <c r="B27" s="128" t="s">
        <v>239</v>
      </c>
      <c r="C27" s="129"/>
      <c r="D27" s="211"/>
      <c r="E27" s="212"/>
      <c r="F27" s="213"/>
      <c r="G27" s="211"/>
      <c r="H27" s="212"/>
      <c r="I27" s="213"/>
      <c r="J27" s="111"/>
      <c r="K27" s="146"/>
      <c r="L27" s="147"/>
      <c r="M27" s="144"/>
      <c r="N27" s="128" t="s">
        <v>240</v>
      </c>
      <c r="O27" s="129"/>
      <c r="P27" s="211"/>
      <c r="Q27" s="212"/>
      <c r="R27" s="213"/>
      <c r="S27" s="211"/>
      <c r="T27" s="212"/>
      <c r="U27" s="213"/>
      <c r="V27" s="146"/>
      <c r="W27" s="146"/>
      <c r="X27" s="147"/>
      <c r="Y27" s="292"/>
      <c r="Z27" s="293"/>
      <c r="AA27" s="293"/>
      <c r="AB27" s="294"/>
    </row>
    <row r="28" spans="2:28" ht="26.25" customHeight="1" x14ac:dyDescent="0.2">
      <c r="B28" s="128" t="s">
        <v>241</v>
      </c>
      <c r="C28" s="129"/>
      <c r="D28" s="211"/>
      <c r="E28" s="212"/>
      <c r="F28" s="213"/>
      <c r="G28" s="211"/>
      <c r="H28" s="212"/>
      <c r="I28" s="213"/>
      <c r="J28" s="111"/>
      <c r="K28" s="146"/>
      <c r="L28" s="147"/>
      <c r="M28" s="144"/>
      <c r="N28" s="128" t="s">
        <v>242</v>
      </c>
      <c r="O28" s="129"/>
      <c r="P28" s="211"/>
      <c r="Q28" s="212"/>
      <c r="R28" s="213"/>
      <c r="S28" s="211"/>
      <c r="T28" s="212"/>
      <c r="U28" s="213"/>
      <c r="V28" s="146"/>
      <c r="W28" s="146"/>
      <c r="X28" s="147"/>
      <c r="Y28" s="292"/>
      <c r="Z28" s="293"/>
      <c r="AA28" s="293"/>
      <c r="AB28" s="294"/>
    </row>
    <row r="29" spans="2:28" ht="26.25" customHeight="1" x14ac:dyDescent="0.2">
      <c r="B29" s="128" t="s">
        <v>243</v>
      </c>
      <c r="C29" s="129"/>
      <c r="D29" s="211"/>
      <c r="E29" s="212"/>
      <c r="F29" s="213"/>
      <c r="G29" s="211"/>
      <c r="H29" s="212"/>
      <c r="I29" s="213"/>
      <c r="J29" s="111"/>
      <c r="K29" s="146"/>
      <c r="L29" s="147"/>
      <c r="M29" s="144"/>
      <c r="N29" s="128" t="s">
        <v>244</v>
      </c>
      <c r="O29" s="129"/>
      <c r="P29" s="211"/>
      <c r="Q29" s="212"/>
      <c r="R29" s="213"/>
      <c r="S29" s="211"/>
      <c r="T29" s="212"/>
      <c r="U29" s="213"/>
      <c r="V29" s="146"/>
      <c r="W29" s="146"/>
      <c r="X29" s="147"/>
      <c r="Y29" s="292"/>
      <c r="Z29" s="293"/>
      <c r="AA29" s="293"/>
      <c r="AB29" s="294"/>
    </row>
    <row r="30" spans="2:28" ht="26.25" customHeight="1" x14ac:dyDescent="0.2">
      <c r="B30" s="128" t="s">
        <v>245</v>
      </c>
      <c r="C30" s="129"/>
      <c r="D30" s="211"/>
      <c r="E30" s="212"/>
      <c r="F30" s="213"/>
      <c r="G30" s="211"/>
      <c r="H30" s="212"/>
      <c r="I30" s="213"/>
      <c r="J30" s="111"/>
      <c r="K30" s="146"/>
      <c r="L30" s="147"/>
      <c r="M30" s="144"/>
      <c r="N30" s="128" t="s">
        <v>246</v>
      </c>
      <c r="O30" s="129"/>
      <c r="P30" s="211"/>
      <c r="Q30" s="212"/>
      <c r="R30" s="213"/>
      <c r="S30" s="211"/>
      <c r="T30" s="212"/>
      <c r="U30" s="213"/>
      <c r="V30" s="146"/>
      <c r="W30" s="146"/>
      <c r="X30" s="147"/>
      <c r="Y30" s="292"/>
      <c r="Z30" s="293"/>
      <c r="AA30" s="293"/>
      <c r="AB30" s="294"/>
    </row>
    <row r="31" spans="2:28" ht="26.25" customHeight="1" x14ac:dyDescent="0.2">
      <c r="B31" s="128" t="s">
        <v>247</v>
      </c>
      <c r="C31" s="129"/>
      <c r="D31" s="211"/>
      <c r="E31" s="212"/>
      <c r="F31" s="213"/>
      <c r="G31" s="211"/>
      <c r="H31" s="212"/>
      <c r="I31" s="213"/>
      <c r="J31" s="111"/>
      <c r="K31" s="146"/>
      <c r="L31" s="147"/>
      <c r="M31" s="144"/>
      <c r="N31" s="128" t="s">
        <v>248</v>
      </c>
      <c r="O31" s="129"/>
      <c r="P31" s="211"/>
      <c r="Q31" s="212"/>
      <c r="R31" s="213"/>
      <c r="S31" s="211"/>
      <c r="T31" s="212"/>
      <c r="U31" s="213"/>
      <c r="V31" s="146"/>
      <c r="W31" s="146"/>
      <c r="X31" s="147"/>
      <c r="Y31" s="292"/>
      <c r="Z31" s="293"/>
      <c r="AA31" s="293"/>
      <c r="AB31" s="294"/>
    </row>
    <row r="32" spans="2:28" ht="26.25" customHeight="1" x14ac:dyDescent="0.2">
      <c r="B32" s="128" t="s">
        <v>249</v>
      </c>
      <c r="C32" s="129"/>
      <c r="D32" s="211"/>
      <c r="E32" s="212"/>
      <c r="F32" s="213"/>
      <c r="G32" s="211"/>
      <c r="H32" s="212"/>
      <c r="I32" s="213"/>
      <c r="J32" s="111"/>
      <c r="K32" s="146"/>
      <c r="L32" s="147"/>
      <c r="M32" s="144"/>
      <c r="N32" s="128" t="s">
        <v>250</v>
      </c>
      <c r="O32" s="129"/>
      <c r="P32" s="211"/>
      <c r="Q32" s="212"/>
      <c r="R32" s="213"/>
      <c r="S32" s="211"/>
      <c r="T32" s="212"/>
      <c r="U32" s="213"/>
      <c r="V32" s="146"/>
      <c r="W32" s="146"/>
      <c r="X32" s="147"/>
      <c r="Y32" s="216" t="s">
        <v>251</v>
      </c>
      <c r="Z32" s="216"/>
      <c r="AA32" s="216"/>
      <c r="AB32" s="216"/>
    </row>
    <row r="33" spans="2:28" ht="26.25" customHeight="1" x14ac:dyDescent="0.2">
      <c r="B33" s="128" t="s">
        <v>252</v>
      </c>
      <c r="C33" s="129"/>
      <c r="D33" s="211"/>
      <c r="E33" s="212"/>
      <c r="F33" s="213"/>
      <c r="G33" s="211"/>
      <c r="H33" s="212"/>
      <c r="I33" s="213"/>
      <c r="J33" s="111"/>
      <c r="K33" s="146"/>
      <c r="L33" s="147"/>
      <c r="M33" s="144"/>
      <c r="N33" s="128" t="s">
        <v>253</v>
      </c>
      <c r="O33" s="129"/>
      <c r="P33" s="211"/>
      <c r="Q33" s="212"/>
      <c r="R33" s="213"/>
      <c r="S33" s="211"/>
      <c r="T33" s="212"/>
      <c r="U33" s="213"/>
      <c r="V33" s="146"/>
      <c r="W33" s="146"/>
      <c r="X33" s="147"/>
      <c r="Y33" s="286"/>
      <c r="Z33" s="287"/>
      <c r="AA33" s="287"/>
      <c r="AB33" s="288"/>
    </row>
    <row r="34" spans="2:28" ht="26.25" customHeight="1" x14ac:dyDescent="0.2">
      <c r="B34" s="128" t="s">
        <v>254</v>
      </c>
      <c r="C34" s="129"/>
      <c r="D34" s="211"/>
      <c r="E34" s="212"/>
      <c r="F34" s="213"/>
      <c r="G34" s="211"/>
      <c r="H34" s="212"/>
      <c r="I34" s="213"/>
      <c r="J34" s="111"/>
      <c r="K34" s="146"/>
      <c r="L34" s="147"/>
      <c r="M34" s="144"/>
      <c r="N34" s="128" t="s">
        <v>255</v>
      </c>
      <c r="O34" s="129"/>
      <c r="P34" s="211"/>
      <c r="Q34" s="212"/>
      <c r="R34" s="213"/>
      <c r="S34" s="211"/>
      <c r="T34" s="212"/>
      <c r="U34" s="213"/>
      <c r="V34" s="146"/>
      <c r="W34" s="146"/>
      <c r="X34" s="147"/>
      <c r="Y34" s="289"/>
      <c r="Z34" s="290"/>
      <c r="AA34" s="290"/>
      <c r="AB34" s="291"/>
    </row>
    <row r="35" spans="2:28" hidden="1" x14ac:dyDescent="0.2">
      <c r="B35" s="130">
        <v>0</v>
      </c>
      <c r="C35" s="131"/>
      <c r="D35" s="131"/>
      <c r="E35" s="131"/>
      <c r="F35" s="131"/>
      <c r="Y35" s="285" t="s">
        <v>272</v>
      </c>
      <c r="Z35" s="285"/>
      <c r="AA35" s="285"/>
      <c r="AB35" s="285"/>
    </row>
    <row r="36" spans="2:28" hidden="1" x14ac:dyDescent="0.2">
      <c r="B36" s="132" t="e">
        <f>IF(E36="",B35,B35+1)</f>
        <v>#REF!</v>
      </c>
      <c r="C36" s="133">
        <v>1</v>
      </c>
      <c r="D36" s="134" t="e">
        <f>VLOOKUP("BIB",#REF!,25+C36*2)</f>
        <v>#REF!</v>
      </c>
      <c r="E36" s="134" t="e">
        <f>VLOOKUP($L$3,#REF!,25+C36*2,FALSE)</f>
        <v>#REF!</v>
      </c>
      <c r="F36" s="134" t="e">
        <f>VLOOKUP("COUNTY",#REF!,25+C36*2)</f>
        <v>#REF!</v>
      </c>
    </row>
    <row r="37" spans="2:28" hidden="1" x14ac:dyDescent="0.2">
      <c r="B37" s="132" t="e">
        <f t="shared" ref="B37:B56" si="0">IF(E37="",B36,B36+1)</f>
        <v>#REF!</v>
      </c>
      <c r="C37" s="133">
        <v>2</v>
      </c>
      <c r="D37" s="134" t="e">
        <f>VLOOKUP("BIB",#REF!,25+C37*2)</f>
        <v>#REF!</v>
      </c>
      <c r="E37" s="134" t="e">
        <f>VLOOKUP($L$3,#REF!,25+C37*2,FALSE)</f>
        <v>#REF!</v>
      </c>
      <c r="F37" s="134" t="e">
        <f>VLOOKUP("COUNTY",#REF!,25+C37*2)</f>
        <v>#REF!</v>
      </c>
    </row>
    <row r="38" spans="2:28" hidden="1" x14ac:dyDescent="0.2">
      <c r="B38" s="132" t="e">
        <f t="shared" si="0"/>
        <v>#REF!</v>
      </c>
      <c r="C38" s="133">
        <v>3</v>
      </c>
      <c r="D38" s="134" t="e">
        <f>VLOOKUP("BIB",#REF!,25+C38*2)</f>
        <v>#REF!</v>
      </c>
      <c r="E38" s="134" t="e">
        <f>VLOOKUP($L$3,#REF!,25+C38*2,FALSE)</f>
        <v>#REF!</v>
      </c>
      <c r="F38" s="134" t="e">
        <f>VLOOKUP("COUNTY",#REF!,25+C38*2)</f>
        <v>#REF!</v>
      </c>
    </row>
    <row r="39" spans="2:28" hidden="1" x14ac:dyDescent="0.2">
      <c r="B39" s="132" t="e">
        <f t="shared" si="0"/>
        <v>#REF!</v>
      </c>
      <c r="C39" s="133">
        <v>4</v>
      </c>
      <c r="D39" s="134" t="e">
        <f>VLOOKUP("BIB",#REF!,25+C39*2)</f>
        <v>#REF!</v>
      </c>
      <c r="E39" s="134" t="e">
        <f>VLOOKUP($L$3,#REF!,25+C39*2,FALSE)</f>
        <v>#REF!</v>
      </c>
      <c r="F39" s="134" t="e">
        <f>VLOOKUP("COUNTY",#REF!,25+C39*2)</f>
        <v>#REF!</v>
      </c>
    </row>
    <row r="40" spans="2:28" hidden="1" x14ac:dyDescent="0.2">
      <c r="B40" s="132" t="e">
        <f t="shared" si="0"/>
        <v>#REF!</v>
      </c>
      <c r="C40" s="133">
        <v>5</v>
      </c>
      <c r="D40" s="134" t="e">
        <f>VLOOKUP("BIB",#REF!,25+C40*2)</f>
        <v>#REF!</v>
      </c>
      <c r="E40" s="134" t="e">
        <f>VLOOKUP($L$3,#REF!,25+C40*2,FALSE)</f>
        <v>#REF!</v>
      </c>
      <c r="F40" s="134" t="e">
        <f>VLOOKUP("COUNTY",#REF!,25+C40*2)</f>
        <v>#REF!</v>
      </c>
    </row>
    <row r="41" spans="2:28" hidden="1" x14ac:dyDescent="0.2">
      <c r="B41" s="132" t="e">
        <f t="shared" si="0"/>
        <v>#REF!</v>
      </c>
      <c r="C41" s="133">
        <v>6</v>
      </c>
      <c r="D41" s="134" t="e">
        <f>VLOOKUP("BIB",#REF!,25+C41*2)</f>
        <v>#REF!</v>
      </c>
      <c r="E41" s="134" t="e">
        <f>VLOOKUP($L$3,#REF!,25+C41*2,FALSE)</f>
        <v>#REF!</v>
      </c>
      <c r="F41" s="134" t="e">
        <f>VLOOKUP("COUNTY",#REF!,25+C41*2)</f>
        <v>#REF!</v>
      </c>
    </row>
    <row r="42" spans="2:28" hidden="1" x14ac:dyDescent="0.2">
      <c r="B42" s="132" t="e">
        <f t="shared" si="0"/>
        <v>#REF!</v>
      </c>
      <c r="C42" s="133">
        <v>7</v>
      </c>
      <c r="D42" s="134" t="e">
        <f>VLOOKUP("BIB",#REF!,25+C42*2)</f>
        <v>#REF!</v>
      </c>
      <c r="E42" s="134" t="e">
        <f>VLOOKUP($L$3,#REF!,25+C42*2,FALSE)</f>
        <v>#REF!</v>
      </c>
      <c r="F42" s="134" t="e">
        <f>VLOOKUP("COUNTY",#REF!,25+C42*2)</f>
        <v>#REF!</v>
      </c>
    </row>
    <row r="43" spans="2:28" hidden="1" x14ac:dyDescent="0.2">
      <c r="B43" s="132" t="e">
        <f t="shared" si="0"/>
        <v>#REF!</v>
      </c>
      <c r="C43" s="133">
        <v>8</v>
      </c>
      <c r="D43" s="134" t="e">
        <f>VLOOKUP("BIB",#REF!,25+C43*2)</f>
        <v>#REF!</v>
      </c>
      <c r="E43" s="134" t="e">
        <f>VLOOKUP($L$3,#REF!,25+C43*2,FALSE)</f>
        <v>#REF!</v>
      </c>
      <c r="F43" s="134" t="e">
        <f>VLOOKUP("COUNTY",#REF!,25+C43*2)</f>
        <v>#REF!</v>
      </c>
    </row>
    <row r="44" spans="2:28" hidden="1" x14ac:dyDescent="0.2">
      <c r="B44" s="132" t="e">
        <f t="shared" si="0"/>
        <v>#REF!</v>
      </c>
      <c r="C44" s="133">
        <v>9</v>
      </c>
      <c r="D44" s="134" t="e">
        <f>VLOOKUP("BIB",#REF!,25+C44*2)</f>
        <v>#REF!</v>
      </c>
      <c r="E44" s="134" t="e">
        <f>VLOOKUP($L$3,#REF!,25+C44*2,FALSE)</f>
        <v>#REF!</v>
      </c>
      <c r="F44" s="134" t="e">
        <f>VLOOKUP("COUNTY",#REF!,25+C44*2)</f>
        <v>#REF!</v>
      </c>
    </row>
    <row r="45" spans="2:28" hidden="1" x14ac:dyDescent="0.2">
      <c r="B45" s="132" t="e">
        <f t="shared" si="0"/>
        <v>#REF!</v>
      </c>
      <c r="C45" s="133">
        <v>10</v>
      </c>
      <c r="D45" s="134" t="e">
        <f>VLOOKUP("BIB",#REF!,25+C45*2)</f>
        <v>#REF!</v>
      </c>
      <c r="E45" s="134" t="e">
        <f>VLOOKUP($L$3,#REF!,25+C45*2,FALSE)</f>
        <v>#REF!</v>
      </c>
      <c r="F45" s="134" t="e">
        <f>VLOOKUP("COUNTY",#REF!,25+C45*2)</f>
        <v>#REF!</v>
      </c>
    </row>
    <row r="46" spans="2:28" hidden="1" x14ac:dyDescent="0.2">
      <c r="B46" s="132" t="e">
        <f t="shared" si="0"/>
        <v>#REF!</v>
      </c>
      <c r="C46" s="133">
        <v>11</v>
      </c>
      <c r="D46" s="134" t="e">
        <f>VLOOKUP("BIB",#REF!,25+C46*2)</f>
        <v>#REF!</v>
      </c>
      <c r="E46" s="134" t="e">
        <f>VLOOKUP($L$3,#REF!,25+C46*2,FALSE)</f>
        <v>#REF!</v>
      </c>
      <c r="F46" s="134" t="e">
        <f>VLOOKUP("COUNTY",#REF!,25+C46*2)</f>
        <v>#REF!</v>
      </c>
    </row>
    <row r="47" spans="2:28" hidden="1" x14ac:dyDescent="0.2">
      <c r="B47" s="132" t="e">
        <f t="shared" si="0"/>
        <v>#REF!</v>
      </c>
      <c r="C47" s="133">
        <v>12</v>
      </c>
      <c r="D47" s="134" t="e">
        <f>VLOOKUP("BIB",#REF!,25+C47*2)</f>
        <v>#REF!</v>
      </c>
      <c r="E47" s="134" t="e">
        <f>VLOOKUP($L$3,#REF!,25+C47*2,FALSE)</f>
        <v>#REF!</v>
      </c>
      <c r="F47" s="134" t="e">
        <f>VLOOKUP("COUNTY",#REF!,25+C47*2)</f>
        <v>#REF!</v>
      </c>
    </row>
    <row r="48" spans="2:28" hidden="1" x14ac:dyDescent="0.2">
      <c r="B48" s="132" t="e">
        <f t="shared" si="0"/>
        <v>#REF!</v>
      </c>
      <c r="C48" s="133">
        <v>13</v>
      </c>
      <c r="D48" s="134" t="e">
        <f>VLOOKUP("BIB",#REF!,25+C48*2)</f>
        <v>#REF!</v>
      </c>
      <c r="E48" s="134" t="e">
        <f>VLOOKUP($L$3,#REF!,25+C48*2,FALSE)</f>
        <v>#REF!</v>
      </c>
      <c r="F48" s="134" t="e">
        <f>VLOOKUP("COUNTY",#REF!,25+C48*2)</f>
        <v>#REF!</v>
      </c>
    </row>
    <row r="49" spans="2:6" hidden="1" x14ac:dyDescent="0.2">
      <c r="B49" s="132" t="e">
        <f t="shared" si="0"/>
        <v>#REF!</v>
      </c>
      <c r="C49" s="133">
        <v>14</v>
      </c>
      <c r="D49" s="134" t="e">
        <f>VLOOKUP("BIB",#REF!,25+C49*2)</f>
        <v>#REF!</v>
      </c>
      <c r="E49" s="134" t="e">
        <f>VLOOKUP($L$3,#REF!,25+C49*2,FALSE)</f>
        <v>#REF!</v>
      </c>
      <c r="F49" s="134" t="e">
        <f>VLOOKUP("COUNTY",#REF!,25+C49*2)</f>
        <v>#REF!</v>
      </c>
    </row>
    <row r="50" spans="2:6" hidden="1" x14ac:dyDescent="0.2">
      <c r="B50" s="132" t="e">
        <f t="shared" si="0"/>
        <v>#REF!</v>
      </c>
      <c r="C50" s="133">
        <v>15</v>
      </c>
      <c r="D50" s="134" t="e">
        <f>VLOOKUP("BIB",#REF!,25+C50*2)</f>
        <v>#REF!</v>
      </c>
      <c r="E50" s="134" t="e">
        <f>VLOOKUP($L$3,#REF!,25+C50*2,FALSE)</f>
        <v>#REF!</v>
      </c>
      <c r="F50" s="134" t="e">
        <f>VLOOKUP("COUNTY",#REF!,25+C50*2)</f>
        <v>#REF!</v>
      </c>
    </row>
    <row r="51" spans="2:6" hidden="1" x14ac:dyDescent="0.2">
      <c r="B51" s="132" t="e">
        <f t="shared" si="0"/>
        <v>#REF!</v>
      </c>
      <c r="C51" s="133">
        <v>16</v>
      </c>
      <c r="D51" s="134" t="e">
        <f>VLOOKUP("BIB",#REF!,25+C51*2)</f>
        <v>#REF!</v>
      </c>
      <c r="E51" s="134" t="e">
        <f>VLOOKUP($L$3,#REF!,25+C51*2,FALSE)</f>
        <v>#REF!</v>
      </c>
      <c r="F51" s="134" t="e">
        <f>VLOOKUP("COUNTY",#REF!,25+C51*2)</f>
        <v>#REF!</v>
      </c>
    </row>
    <row r="52" spans="2:6" hidden="1" x14ac:dyDescent="0.2">
      <c r="B52" s="132" t="e">
        <f t="shared" si="0"/>
        <v>#REF!</v>
      </c>
      <c r="C52" s="133">
        <v>17</v>
      </c>
      <c r="D52" s="134" t="e">
        <f>VLOOKUP("BIB",#REF!,25+C52*2)</f>
        <v>#REF!</v>
      </c>
      <c r="E52" s="134" t="e">
        <f>VLOOKUP($L$3,#REF!,25+C52*2,FALSE)</f>
        <v>#REF!</v>
      </c>
      <c r="F52" s="134" t="e">
        <f>VLOOKUP("COUNTY",#REF!,25+C52*2)</f>
        <v>#REF!</v>
      </c>
    </row>
    <row r="53" spans="2:6" hidden="1" x14ac:dyDescent="0.2">
      <c r="B53" s="132" t="e">
        <f t="shared" si="0"/>
        <v>#REF!</v>
      </c>
      <c r="C53" s="133">
        <v>18</v>
      </c>
      <c r="D53" s="134" t="e">
        <f>VLOOKUP("BIB",#REF!,25+C53*2)</f>
        <v>#REF!</v>
      </c>
      <c r="E53" s="134" t="e">
        <f>VLOOKUP($L$3,#REF!,25+C53*2,FALSE)</f>
        <v>#REF!</v>
      </c>
      <c r="F53" s="134" t="e">
        <f>VLOOKUP("COUNTY",#REF!,25+C53*2)</f>
        <v>#REF!</v>
      </c>
    </row>
    <row r="54" spans="2:6" hidden="1" x14ac:dyDescent="0.2">
      <c r="B54" s="132" t="e">
        <f t="shared" si="0"/>
        <v>#REF!</v>
      </c>
      <c r="C54" s="133">
        <v>19</v>
      </c>
      <c r="D54" s="134" t="e">
        <f>VLOOKUP("BIB",#REF!,25+C54*2)</f>
        <v>#REF!</v>
      </c>
      <c r="E54" s="134" t="e">
        <f>VLOOKUP($L$3,#REF!,25+C54*2,FALSE)</f>
        <v>#REF!</v>
      </c>
      <c r="F54" s="134" t="e">
        <f>VLOOKUP("COUNTY",#REF!,25+C54*2)</f>
        <v>#REF!</v>
      </c>
    </row>
    <row r="55" spans="2:6" hidden="1" x14ac:dyDescent="0.2">
      <c r="B55" s="132" t="e">
        <f t="shared" si="0"/>
        <v>#REF!</v>
      </c>
      <c r="C55" s="133">
        <v>20</v>
      </c>
      <c r="D55" s="134" t="e">
        <f>VLOOKUP("BIB",#REF!,25+C55*2)</f>
        <v>#REF!</v>
      </c>
      <c r="E55" s="134" t="e">
        <f>VLOOKUP($L$3,#REF!,25+C55*2,FALSE)</f>
        <v>#REF!</v>
      </c>
      <c r="F55" s="134" t="e">
        <f>VLOOKUP("COUNTY",#REF!,25+C55*2)</f>
        <v>#REF!</v>
      </c>
    </row>
    <row r="56" spans="2:6" hidden="1" x14ac:dyDescent="0.2">
      <c r="B56" s="132" t="e">
        <f t="shared" si="0"/>
        <v>#REF!</v>
      </c>
      <c r="C56" s="133">
        <v>21</v>
      </c>
      <c r="D56" s="134" t="e">
        <f>VLOOKUP("BIB",#REF!,25+C56*2)</f>
        <v>#REF!</v>
      </c>
      <c r="E56" s="134" t="e">
        <f>VLOOKUP($L$3,#REF!,25+C56*2,FALSE)</f>
        <v>#REF!</v>
      </c>
      <c r="F56" s="134" t="e">
        <f>VLOOKUP("COUNTY",#REF!,25+C56*2)</f>
        <v>#REF!</v>
      </c>
    </row>
  </sheetData>
  <mergeCells count="93">
    <mergeCell ref="R2:S2"/>
    <mergeCell ref="T2:AB2"/>
    <mergeCell ref="N3:O3"/>
    <mergeCell ref="B1:H2"/>
    <mergeCell ref="I2:K2"/>
    <mergeCell ref="L2:M2"/>
    <mergeCell ref="N2:Q2"/>
    <mergeCell ref="X7:Y7"/>
    <mergeCell ref="P3:Q3"/>
    <mergeCell ref="R3:S3"/>
    <mergeCell ref="T3:AB3"/>
    <mergeCell ref="B5:B7"/>
    <mergeCell ref="C5:C7"/>
    <mergeCell ref="D5:F7"/>
    <mergeCell ref="G5:I7"/>
    <mergeCell ref="J5:J7"/>
    <mergeCell ref="K5:L5"/>
    <mergeCell ref="M5:N5"/>
    <mergeCell ref="B3:C3"/>
    <mergeCell ref="D3:E3"/>
    <mergeCell ref="F3:H3"/>
    <mergeCell ref="I3:K3"/>
    <mergeCell ref="L3:M3"/>
    <mergeCell ref="Z5:AA5"/>
    <mergeCell ref="AB5:AB7"/>
    <mergeCell ref="K6:L6"/>
    <mergeCell ref="M6:N6"/>
    <mergeCell ref="O6:P6"/>
    <mergeCell ref="Q6:R6"/>
    <mergeCell ref="T6:U6"/>
    <mergeCell ref="V6:W6"/>
    <mergeCell ref="X6:Y6"/>
    <mergeCell ref="Z6:AA6"/>
    <mergeCell ref="O5:P5"/>
    <mergeCell ref="Q5:R5"/>
    <mergeCell ref="S5:S7"/>
    <mergeCell ref="T5:U5"/>
    <mergeCell ref="V5:W5"/>
    <mergeCell ref="X5:Y5"/>
    <mergeCell ref="Z7:AA7"/>
    <mergeCell ref="B25:K25"/>
    <mergeCell ref="N25:W25"/>
    <mergeCell ref="Y25:AB25"/>
    <mergeCell ref="D26:F26"/>
    <mergeCell ref="G26:I26"/>
    <mergeCell ref="J26:K26"/>
    <mergeCell ref="P26:R26"/>
    <mergeCell ref="S26:U26"/>
    <mergeCell ref="V26:W26"/>
    <mergeCell ref="K7:L7"/>
    <mergeCell ref="M7:N7"/>
    <mergeCell ref="O7:P7"/>
    <mergeCell ref="Q7:R7"/>
    <mergeCell ref="T7:U7"/>
    <mergeCell ref="V7:W7"/>
    <mergeCell ref="D28:F28"/>
    <mergeCell ref="G28:I28"/>
    <mergeCell ref="P28:R28"/>
    <mergeCell ref="S28:U28"/>
    <mergeCell ref="Y28:AB29"/>
    <mergeCell ref="D29:F29"/>
    <mergeCell ref="G29:I29"/>
    <mergeCell ref="P29:R29"/>
    <mergeCell ref="S29:U29"/>
    <mergeCell ref="Y26:AB27"/>
    <mergeCell ref="D27:F27"/>
    <mergeCell ref="G27:I27"/>
    <mergeCell ref="P27:R27"/>
    <mergeCell ref="S27:U27"/>
    <mergeCell ref="Y32:AB32"/>
    <mergeCell ref="Y30:AB31"/>
    <mergeCell ref="D31:F31"/>
    <mergeCell ref="G31:I31"/>
    <mergeCell ref="P31:R31"/>
    <mergeCell ref="S31:U31"/>
    <mergeCell ref="D30:F30"/>
    <mergeCell ref="G30:I30"/>
    <mergeCell ref="P30:R30"/>
    <mergeCell ref="S30:U30"/>
    <mergeCell ref="D32:F32"/>
    <mergeCell ref="G32:I32"/>
    <mergeCell ref="P32:R32"/>
    <mergeCell ref="S32:U32"/>
    <mergeCell ref="Y35:AB35"/>
    <mergeCell ref="D33:F33"/>
    <mergeCell ref="G33:I33"/>
    <mergeCell ref="P33:R33"/>
    <mergeCell ref="S33:U33"/>
    <mergeCell ref="Y33:AB34"/>
    <mergeCell ref="D34:F34"/>
    <mergeCell ref="G34:I34"/>
    <mergeCell ref="P34:R34"/>
    <mergeCell ref="S34:U34"/>
  </mergeCells>
  <pageMargins left="0.19685039370078741" right="0.19685039370078741" top="0.19685039370078741" bottom="0.19685039370078741" header="0.51181102362204722" footer="0.51181102362204722"/>
  <pageSetup paperSize="9" scale="61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56"/>
  <sheetViews>
    <sheetView topLeftCell="B2" zoomScale="75" workbookViewId="0">
      <selection activeCell="D4" sqref="D4"/>
    </sheetView>
  </sheetViews>
  <sheetFormatPr defaultRowHeight="12.75" x14ac:dyDescent="0.2"/>
  <cols>
    <col min="1" max="1" width="4.7109375" hidden="1" customWidth="1"/>
    <col min="2" max="26" width="8.5703125" customWidth="1"/>
    <col min="27" max="27" width="10.7109375" customWidth="1"/>
    <col min="257" max="257" width="0" hidden="1" customWidth="1"/>
    <col min="258" max="282" width="8.5703125" customWidth="1"/>
    <col min="283" max="283" width="10.7109375" customWidth="1"/>
    <col min="513" max="513" width="0" hidden="1" customWidth="1"/>
    <col min="514" max="538" width="8.5703125" customWidth="1"/>
    <col min="539" max="539" width="10.7109375" customWidth="1"/>
    <col min="769" max="769" width="0" hidden="1" customWidth="1"/>
    <col min="770" max="794" width="8.5703125" customWidth="1"/>
    <col min="795" max="795" width="10.7109375" customWidth="1"/>
    <col min="1025" max="1025" width="0" hidden="1" customWidth="1"/>
    <col min="1026" max="1050" width="8.5703125" customWidth="1"/>
    <col min="1051" max="1051" width="10.7109375" customWidth="1"/>
    <col min="1281" max="1281" width="0" hidden="1" customWidth="1"/>
    <col min="1282" max="1306" width="8.5703125" customWidth="1"/>
    <col min="1307" max="1307" width="10.7109375" customWidth="1"/>
    <col min="1537" max="1537" width="0" hidden="1" customWidth="1"/>
    <col min="1538" max="1562" width="8.5703125" customWidth="1"/>
    <col min="1563" max="1563" width="10.7109375" customWidth="1"/>
    <col min="1793" max="1793" width="0" hidden="1" customWidth="1"/>
    <col min="1794" max="1818" width="8.5703125" customWidth="1"/>
    <col min="1819" max="1819" width="10.7109375" customWidth="1"/>
    <col min="2049" max="2049" width="0" hidden="1" customWidth="1"/>
    <col min="2050" max="2074" width="8.5703125" customWidth="1"/>
    <col min="2075" max="2075" width="10.7109375" customWidth="1"/>
    <col min="2305" max="2305" width="0" hidden="1" customWidth="1"/>
    <col min="2306" max="2330" width="8.5703125" customWidth="1"/>
    <col min="2331" max="2331" width="10.7109375" customWidth="1"/>
    <col min="2561" max="2561" width="0" hidden="1" customWidth="1"/>
    <col min="2562" max="2586" width="8.5703125" customWidth="1"/>
    <col min="2587" max="2587" width="10.7109375" customWidth="1"/>
    <col min="2817" max="2817" width="0" hidden="1" customWidth="1"/>
    <col min="2818" max="2842" width="8.5703125" customWidth="1"/>
    <col min="2843" max="2843" width="10.7109375" customWidth="1"/>
    <col min="3073" max="3073" width="0" hidden="1" customWidth="1"/>
    <col min="3074" max="3098" width="8.5703125" customWidth="1"/>
    <col min="3099" max="3099" width="10.7109375" customWidth="1"/>
    <col min="3329" max="3329" width="0" hidden="1" customWidth="1"/>
    <col min="3330" max="3354" width="8.5703125" customWidth="1"/>
    <col min="3355" max="3355" width="10.7109375" customWidth="1"/>
    <col min="3585" max="3585" width="0" hidden="1" customWidth="1"/>
    <col min="3586" max="3610" width="8.5703125" customWidth="1"/>
    <col min="3611" max="3611" width="10.7109375" customWidth="1"/>
    <col min="3841" max="3841" width="0" hidden="1" customWidth="1"/>
    <col min="3842" max="3866" width="8.5703125" customWidth="1"/>
    <col min="3867" max="3867" width="10.7109375" customWidth="1"/>
    <col min="4097" max="4097" width="0" hidden="1" customWidth="1"/>
    <col min="4098" max="4122" width="8.5703125" customWidth="1"/>
    <col min="4123" max="4123" width="10.7109375" customWidth="1"/>
    <col min="4353" max="4353" width="0" hidden="1" customWidth="1"/>
    <col min="4354" max="4378" width="8.5703125" customWidth="1"/>
    <col min="4379" max="4379" width="10.7109375" customWidth="1"/>
    <col min="4609" max="4609" width="0" hidden="1" customWidth="1"/>
    <col min="4610" max="4634" width="8.5703125" customWidth="1"/>
    <col min="4635" max="4635" width="10.7109375" customWidth="1"/>
    <col min="4865" max="4865" width="0" hidden="1" customWidth="1"/>
    <col min="4866" max="4890" width="8.5703125" customWidth="1"/>
    <col min="4891" max="4891" width="10.7109375" customWidth="1"/>
    <col min="5121" max="5121" width="0" hidden="1" customWidth="1"/>
    <col min="5122" max="5146" width="8.5703125" customWidth="1"/>
    <col min="5147" max="5147" width="10.7109375" customWidth="1"/>
    <col min="5377" max="5377" width="0" hidden="1" customWidth="1"/>
    <col min="5378" max="5402" width="8.5703125" customWidth="1"/>
    <col min="5403" max="5403" width="10.7109375" customWidth="1"/>
    <col min="5633" max="5633" width="0" hidden="1" customWidth="1"/>
    <col min="5634" max="5658" width="8.5703125" customWidth="1"/>
    <col min="5659" max="5659" width="10.7109375" customWidth="1"/>
    <col min="5889" max="5889" width="0" hidden="1" customWidth="1"/>
    <col min="5890" max="5914" width="8.5703125" customWidth="1"/>
    <col min="5915" max="5915" width="10.7109375" customWidth="1"/>
    <col min="6145" max="6145" width="0" hidden="1" customWidth="1"/>
    <col min="6146" max="6170" width="8.5703125" customWidth="1"/>
    <col min="6171" max="6171" width="10.7109375" customWidth="1"/>
    <col min="6401" max="6401" width="0" hidden="1" customWidth="1"/>
    <col min="6402" max="6426" width="8.5703125" customWidth="1"/>
    <col min="6427" max="6427" width="10.7109375" customWidth="1"/>
    <col min="6657" max="6657" width="0" hidden="1" customWidth="1"/>
    <col min="6658" max="6682" width="8.5703125" customWidth="1"/>
    <col min="6683" max="6683" width="10.7109375" customWidth="1"/>
    <col min="6913" max="6913" width="0" hidden="1" customWidth="1"/>
    <col min="6914" max="6938" width="8.5703125" customWidth="1"/>
    <col min="6939" max="6939" width="10.7109375" customWidth="1"/>
    <col min="7169" max="7169" width="0" hidden="1" customWidth="1"/>
    <col min="7170" max="7194" width="8.5703125" customWidth="1"/>
    <col min="7195" max="7195" width="10.7109375" customWidth="1"/>
    <col min="7425" max="7425" width="0" hidden="1" customWidth="1"/>
    <col min="7426" max="7450" width="8.5703125" customWidth="1"/>
    <col min="7451" max="7451" width="10.7109375" customWidth="1"/>
    <col min="7681" max="7681" width="0" hidden="1" customWidth="1"/>
    <col min="7682" max="7706" width="8.5703125" customWidth="1"/>
    <col min="7707" max="7707" width="10.7109375" customWidth="1"/>
    <col min="7937" max="7937" width="0" hidden="1" customWidth="1"/>
    <col min="7938" max="7962" width="8.5703125" customWidth="1"/>
    <col min="7963" max="7963" width="10.7109375" customWidth="1"/>
    <col min="8193" max="8193" width="0" hidden="1" customWidth="1"/>
    <col min="8194" max="8218" width="8.5703125" customWidth="1"/>
    <col min="8219" max="8219" width="10.7109375" customWidth="1"/>
    <col min="8449" max="8449" width="0" hidden="1" customWidth="1"/>
    <col min="8450" max="8474" width="8.5703125" customWidth="1"/>
    <col min="8475" max="8475" width="10.7109375" customWidth="1"/>
    <col min="8705" max="8705" width="0" hidden="1" customWidth="1"/>
    <col min="8706" max="8730" width="8.5703125" customWidth="1"/>
    <col min="8731" max="8731" width="10.7109375" customWidth="1"/>
    <col min="8961" max="8961" width="0" hidden="1" customWidth="1"/>
    <col min="8962" max="8986" width="8.5703125" customWidth="1"/>
    <col min="8987" max="8987" width="10.7109375" customWidth="1"/>
    <col min="9217" max="9217" width="0" hidden="1" customWidth="1"/>
    <col min="9218" max="9242" width="8.5703125" customWidth="1"/>
    <col min="9243" max="9243" width="10.7109375" customWidth="1"/>
    <col min="9473" max="9473" width="0" hidden="1" customWidth="1"/>
    <col min="9474" max="9498" width="8.5703125" customWidth="1"/>
    <col min="9499" max="9499" width="10.7109375" customWidth="1"/>
    <col min="9729" max="9729" width="0" hidden="1" customWidth="1"/>
    <col min="9730" max="9754" width="8.5703125" customWidth="1"/>
    <col min="9755" max="9755" width="10.7109375" customWidth="1"/>
    <col min="9985" max="9985" width="0" hidden="1" customWidth="1"/>
    <col min="9986" max="10010" width="8.5703125" customWidth="1"/>
    <col min="10011" max="10011" width="10.7109375" customWidth="1"/>
    <col min="10241" max="10241" width="0" hidden="1" customWidth="1"/>
    <col min="10242" max="10266" width="8.5703125" customWidth="1"/>
    <col min="10267" max="10267" width="10.7109375" customWidth="1"/>
    <col min="10497" max="10497" width="0" hidden="1" customWidth="1"/>
    <col min="10498" max="10522" width="8.5703125" customWidth="1"/>
    <col min="10523" max="10523" width="10.7109375" customWidth="1"/>
    <col min="10753" max="10753" width="0" hidden="1" customWidth="1"/>
    <col min="10754" max="10778" width="8.5703125" customWidth="1"/>
    <col min="10779" max="10779" width="10.7109375" customWidth="1"/>
    <col min="11009" max="11009" width="0" hidden="1" customWidth="1"/>
    <col min="11010" max="11034" width="8.5703125" customWidth="1"/>
    <col min="11035" max="11035" width="10.7109375" customWidth="1"/>
    <col min="11265" max="11265" width="0" hidden="1" customWidth="1"/>
    <col min="11266" max="11290" width="8.5703125" customWidth="1"/>
    <col min="11291" max="11291" width="10.7109375" customWidth="1"/>
    <col min="11521" max="11521" width="0" hidden="1" customWidth="1"/>
    <col min="11522" max="11546" width="8.5703125" customWidth="1"/>
    <col min="11547" max="11547" width="10.7109375" customWidth="1"/>
    <col min="11777" max="11777" width="0" hidden="1" customWidth="1"/>
    <col min="11778" max="11802" width="8.5703125" customWidth="1"/>
    <col min="11803" max="11803" width="10.7109375" customWidth="1"/>
    <col min="12033" max="12033" width="0" hidden="1" customWidth="1"/>
    <col min="12034" max="12058" width="8.5703125" customWidth="1"/>
    <col min="12059" max="12059" width="10.7109375" customWidth="1"/>
    <col min="12289" max="12289" width="0" hidden="1" customWidth="1"/>
    <col min="12290" max="12314" width="8.5703125" customWidth="1"/>
    <col min="12315" max="12315" width="10.7109375" customWidth="1"/>
    <col min="12545" max="12545" width="0" hidden="1" customWidth="1"/>
    <col min="12546" max="12570" width="8.5703125" customWidth="1"/>
    <col min="12571" max="12571" width="10.7109375" customWidth="1"/>
    <col min="12801" max="12801" width="0" hidden="1" customWidth="1"/>
    <col min="12802" max="12826" width="8.5703125" customWidth="1"/>
    <col min="12827" max="12827" width="10.7109375" customWidth="1"/>
    <col min="13057" max="13057" width="0" hidden="1" customWidth="1"/>
    <col min="13058" max="13082" width="8.5703125" customWidth="1"/>
    <col min="13083" max="13083" width="10.7109375" customWidth="1"/>
    <col min="13313" max="13313" width="0" hidden="1" customWidth="1"/>
    <col min="13314" max="13338" width="8.5703125" customWidth="1"/>
    <col min="13339" max="13339" width="10.7109375" customWidth="1"/>
    <col min="13569" max="13569" width="0" hidden="1" customWidth="1"/>
    <col min="13570" max="13594" width="8.5703125" customWidth="1"/>
    <col min="13595" max="13595" width="10.7109375" customWidth="1"/>
    <col min="13825" max="13825" width="0" hidden="1" customWidth="1"/>
    <col min="13826" max="13850" width="8.5703125" customWidth="1"/>
    <col min="13851" max="13851" width="10.7109375" customWidth="1"/>
    <col min="14081" max="14081" width="0" hidden="1" customWidth="1"/>
    <col min="14082" max="14106" width="8.5703125" customWidth="1"/>
    <col min="14107" max="14107" width="10.7109375" customWidth="1"/>
    <col min="14337" max="14337" width="0" hidden="1" customWidth="1"/>
    <col min="14338" max="14362" width="8.5703125" customWidth="1"/>
    <col min="14363" max="14363" width="10.7109375" customWidth="1"/>
    <col min="14593" max="14593" width="0" hidden="1" customWidth="1"/>
    <col min="14594" max="14618" width="8.5703125" customWidth="1"/>
    <col min="14619" max="14619" width="10.7109375" customWidth="1"/>
    <col min="14849" max="14849" width="0" hidden="1" customWidth="1"/>
    <col min="14850" max="14874" width="8.5703125" customWidth="1"/>
    <col min="14875" max="14875" width="10.7109375" customWidth="1"/>
    <col min="15105" max="15105" width="0" hidden="1" customWidth="1"/>
    <col min="15106" max="15130" width="8.5703125" customWidth="1"/>
    <col min="15131" max="15131" width="10.7109375" customWidth="1"/>
    <col min="15361" max="15361" width="0" hidden="1" customWidth="1"/>
    <col min="15362" max="15386" width="8.5703125" customWidth="1"/>
    <col min="15387" max="15387" width="10.7109375" customWidth="1"/>
    <col min="15617" max="15617" width="0" hidden="1" customWidth="1"/>
    <col min="15618" max="15642" width="8.5703125" customWidth="1"/>
    <col min="15643" max="15643" width="10.7109375" customWidth="1"/>
    <col min="15873" max="15873" width="0" hidden="1" customWidth="1"/>
    <col min="15874" max="15898" width="8.5703125" customWidth="1"/>
    <col min="15899" max="15899" width="10.7109375" customWidth="1"/>
    <col min="16129" max="16129" width="0" hidden="1" customWidth="1"/>
    <col min="16130" max="16154" width="8.5703125" customWidth="1"/>
    <col min="16155" max="16155" width="10.7109375" customWidth="1"/>
  </cols>
  <sheetData>
    <row r="1" spans="2:32" ht="20.25" hidden="1" customHeight="1" x14ac:dyDescent="0.2">
      <c r="B1" s="315" t="s">
        <v>257</v>
      </c>
      <c r="C1" s="315"/>
      <c r="D1" s="315"/>
      <c r="E1" s="315"/>
      <c r="F1" s="315"/>
      <c r="G1" s="315"/>
      <c r="H1" s="315"/>
    </row>
    <row r="2" spans="2:32" s="136" customFormat="1" ht="22.5" customHeight="1" x14ac:dyDescent="0.3">
      <c r="B2" s="316"/>
      <c r="C2" s="316"/>
      <c r="D2" s="316"/>
      <c r="E2" s="316"/>
      <c r="F2" s="316"/>
      <c r="G2" s="316"/>
      <c r="H2" s="316"/>
      <c r="I2" s="307" t="s">
        <v>219</v>
      </c>
      <c r="J2" s="308"/>
      <c r="K2" s="317">
        <f>VLOOKUP($D$3&amp;"_"&amp;$F$3,'Lane Draws (2019)'!$R:$T,2,0)</f>
        <v>15.2</v>
      </c>
      <c r="L2" s="305"/>
      <c r="M2" s="313" t="s">
        <v>274</v>
      </c>
      <c r="N2" s="313"/>
      <c r="O2" s="313"/>
      <c r="P2" s="313"/>
      <c r="Q2" s="313" t="s">
        <v>220</v>
      </c>
      <c r="R2" s="313"/>
      <c r="S2" s="314" t="s">
        <v>276</v>
      </c>
      <c r="T2" s="265"/>
      <c r="U2" s="265"/>
      <c r="V2" s="265"/>
      <c r="W2" s="265"/>
      <c r="X2" s="265"/>
      <c r="Y2" s="265"/>
      <c r="Z2" s="265"/>
      <c r="AA2" s="266"/>
      <c r="AB2"/>
      <c r="AC2"/>
      <c r="AD2"/>
      <c r="AE2"/>
      <c r="AF2"/>
    </row>
    <row r="3" spans="2:32" s="136" customFormat="1" ht="22.5" customHeight="1" x14ac:dyDescent="0.3">
      <c r="B3" s="307" t="s">
        <v>222</v>
      </c>
      <c r="C3" s="308"/>
      <c r="D3" s="265" t="s">
        <v>117</v>
      </c>
      <c r="E3" s="265"/>
      <c r="F3" s="265" t="s">
        <v>86</v>
      </c>
      <c r="G3" s="265"/>
      <c r="H3" s="266"/>
      <c r="I3" s="307" t="s">
        <v>223</v>
      </c>
      <c r="J3" s="308"/>
      <c r="K3" s="311"/>
      <c r="L3" s="312"/>
      <c r="M3" s="307" t="s">
        <v>224</v>
      </c>
      <c r="N3" s="308"/>
      <c r="O3" s="305"/>
      <c r="P3" s="306"/>
      <c r="Q3" s="307" t="s">
        <v>258</v>
      </c>
      <c r="R3" s="308"/>
      <c r="S3" s="309"/>
      <c r="T3" s="309"/>
      <c r="U3" s="309"/>
      <c r="V3" s="309"/>
      <c r="W3" s="309"/>
      <c r="X3" s="309"/>
      <c r="Y3" s="309"/>
      <c r="Z3" s="309"/>
      <c r="AA3" s="310"/>
      <c r="AB3"/>
      <c r="AC3"/>
      <c r="AD3"/>
      <c r="AE3"/>
      <c r="AF3"/>
    </row>
    <row r="4" spans="2:32" ht="16.5" customHeight="1" thickBot="1" x14ac:dyDescent="0.25">
      <c r="D4" s="105" t="e">
        <f>HLOOKUP(D3,#REF!,27,FALSE)</f>
        <v>#REF!</v>
      </c>
      <c r="K4" s="152"/>
    </row>
    <row r="5" spans="2:32" ht="15.75" customHeight="1" x14ac:dyDescent="0.25">
      <c r="B5" s="254" t="s">
        <v>226</v>
      </c>
      <c r="C5" s="256" t="s">
        <v>227</v>
      </c>
      <c r="D5" s="247" t="s">
        <v>228</v>
      </c>
      <c r="E5" s="248"/>
      <c r="F5" s="249"/>
      <c r="G5" s="247" t="s">
        <v>229</v>
      </c>
      <c r="H5" s="248"/>
      <c r="I5" s="249"/>
      <c r="J5" s="297" t="s">
        <v>259</v>
      </c>
      <c r="K5" s="297"/>
      <c r="L5" s="297" t="s">
        <v>260</v>
      </c>
      <c r="M5" s="297"/>
      <c r="N5" s="297" t="s">
        <v>261</v>
      </c>
      <c r="O5" s="297"/>
      <c r="P5" s="302" t="s">
        <v>262</v>
      </c>
      <c r="Q5" s="302"/>
      <c r="R5" s="303" t="s">
        <v>263</v>
      </c>
      <c r="S5" s="302" t="s">
        <v>264</v>
      </c>
      <c r="T5" s="302"/>
      <c r="U5" s="302" t="s">
        <v>265</v>
      </c>
      <c r="V5" s="302"/>
      <c r="W5" s="302" t="s">
        <v>266</v>
      </c>
      <c r="X5" s="302"/>
      <c r="Y5" s="297" t="s">
        <v>267</v>
      </c>
      <c r="Z5" s="297"/>
      <c r="AA5" s="298" t="s">
        <v>235</v>
      </c>
    </row>
    <row r="6" spans="2:32" ht="15.75" customHeight="1" x14ac:dyDescent="0.25">
      <c r="B6" s="255"/>
      <c r="C6" s="257"/>
      <c r="D6" s="258"/>
      <c r="E6" s="259"/>
      <c r="F6" s="260"/>
      <c r="G6" s="258"/>
      <c r="H6" s="259"/>
      <c r="I6" s="260"/>
      <c r="J6" s="300" t="s">
        <v>268</v>
      </c>
      <c r="K6" s="300"/>
      <c r="L6" s="300" t="s">
        <v>268</v>
      </c>
      <c r="M6" s="300"/>
      <c r="N6" s="300" t="s">
        <v>268</v>
      </c>
      <c r="O6" s="300"/>
      <c r="P6" s="301" t="s">
        <v>269</v>
      </c>
      <c r="Q6" s="301"/>
      <c r="R6" s="304"/>
      <c r="S6" s="301" t="s">
        <v>268</v>
      </c>
      <c r="T6" s="301"/>
      <c r="U6" s="301" t="s">
        <v>268</v>
      </c>
      <c r="V6" s="301"/>
      <c r="W6" s="301" t="s">
        <v>268</v>
      </c>
      <c r="X6" s="301"/>
      <c r="Y6" s="300" t="s">
        <v>270</v>
      </c>
      <c r="Z6" s="300"/>
      <c r="AA6" s="299"/>
    </row>
    <row r="7" spans="2:32" ht="31.5" customHeight="1" x14ac:dyDescent="0.2">
      <c r="B7" s="255"/>
      <c r="C7" s="257"/>
      <c r="D7" s="261"/>
      <c r="E7" s="262"/>
      <c r="F7" s="263"/>
      <c r="G7" s="261"/>
      <c r="H7" s="262"/>
      <c r="I7" s="263"/>
      <c r="J7" s="215" t="s">
        <v>231</v>
      </c>
      <c r="K7" s="215"/>
      <c r="L7" s="215" t="s">
        <v>231</v>
      </c>
      <c r="M7" s="215"/>
      <c r="N7" s="215" t="s">
        <v>231</v>
      </c>
      <c r="O7" s="215"/>
      <c r="P7" s="296" t="s">
        <v>231</v>
      </c>
      <c r="Q7" s="296"/>
      <c r="R7" s="304"/>
      <c r="S7" s="296" t="s">
        <v>231</v>
      </c>
      <c r="T7" s="296"/>
      <c r="U7" s="296" t="s">
        <v>231</v>
      </c>
      <c r="V7" s="296"/>
      <c r="W7" s="296" t="s">
        <v>231</v>
      </c>
      <c r="X7" s="296"/>
      <c r="Y7" s="215" t="s">
        <v>231</v>
      </c>
      <c r="Z7" s="215"/>
      <c r="AA7" s="299"/>
    </row>
    <row r="8" spans="2:32" ht="31.5" customHeight="1" x14ac:dyDescent="0.2">
      <c r="B8" s="107">
        <v>1</v>
      </c>
      <c r="C8" s="108"/>
      <c r="D8" s="109"/>
      <c r="E8" s="137"/>
      <c r="F8" s="138"/>
      <c r="G8" s="109" t="str">
        <f>VLOOKUP($D$3&amp;"_"&amp;$F$3,'Lane Draws (2019)'!$C:$I,B8+1,0)</f>
        <v>Taunton</v>
      </c>
      <c r="H8" s="110"/>
      <c r="I8" s="111"/>
      <c r="J8" s="129"/>
      <c r="K8" s="129"/>
      <c r="L8" s="129"/>
      <c r="M8" s="129"/>
      <c r="N8" s="129"/>
      <c r="O8" s="129"/>
      <c r="P8" s="150"/>
      <c r="Q8" s="150"/>
      <c r="R8" s="150"/>
      <c r="S8" s="150"/>
      <c r="T8" s="150"/>
      <c r="U8" s="150"/>
      <c r="V8" s="150"/>
      <c r="W8" s="150"/>
      <c r="X8" s="150"/>
      <c r="Y8" s="139"/>
      <c r="Z8" s="139"/>
      <c r="AA8" s="115"/>
    </row>
    <row r="9" spans="2:32" ht="31.5" customHeight="1" x14ac:dyDescent="0.2">
      <c r="B9" s="107">
        <v>2</v>
      </c>
      <c r="C9" s="108"/>
      <c r="D9" s="109"/>
      <c r="E9" s="137"/>
      <c r="F9" s="138"/>
      <c r="G9" s="109">
        <f>VLOOKUP($D$3&amp;"_"&amp;$F$3,'Lane Draws (2019)'!$C:$I,B9+1,0)</f>
        <v>0</v>
      </c>
      <c r="H9" s="110"/>
      <c r="I9" s="111"/>
      <c r="J9" s="129"/>
      <c r="K9" s="129"/>
      <c r="L9" s="129"/>
      <c r="M9" s="129"/>
      <c r="N9" s="129"/>
      <c r="O9" s="129"/>
      <c r="P9" s="150"/>
      <c r="Q9" s="150"/>
      <c r="R9" s="150"/>
      <c r="S9" s="150"/>
      <c r="T9" s="150"/>
      <c r="U9" s="150"/>
      <c r="V9" s="150"/>
      <c r="W9" s="150"/>
      <c r="X9" s="150"/>
      <c r="Y9" s="139"/>
      <c r="Z9" s="139"/>
      <c r="AA9" s="115"/>
    </row>
    <row r="10" spans="2:32" ht="31.5" customHeight="1" x14ac:dyDescent="0.2">
      <c r="B10" s="107">
        <v>3</v>
      </c>
      <c r="C10" s="108"/>
      <c r="D10" s="109"/>
      <c r="E10" s="137"/>
      <c r="F10" s="138"/>
      <c r="G10" s="109" t="str">
        <f>VLOOKUP($D$3&amp;"_"&amp;$F$3,'Lane Draws (2019)'!$C:$I,B10+1,0)</f>
        <v>Exeter</v>
      </c>
      <c r="H10" s="110"/>
      <c r="I10" s="111"/>
      <c r="J10" s="129"/>
      <c r="K10" s="129"/>
      <c r="L10" s="129"/>
      <c r="M10" s="129"/>
      <c r="N10" s="129"/>
      <c r="O10" s="129"/>
      <c r="P10" s="150"/>
      <c r="Q10" s="150"/>
      <c r="R10" s="150"/>
      <c r="S10" s="150"/>
      <c r="T10" s="150"/>
      <c r="U10" s="150"/>
      <c r="V10" s="150"/>
      <c r="W10" s="150"/>
      <c r="X10" s="150"/>
      <c r="Y10" s="139"/>
      <c r="Z10" s="139"/>
      <c r="AA10" s="115"/>
    </row>
    <row r="11" spans="2:32" ht="31.5" customHeight="1" x14ac:dyDescent="0.2">
      <c r="B11" s="107">
        <v>4</v>
      </c>
      <c r="C11" s="108"/>
      <c r="D11" s="109"/>
      <c r="E11" s="137"/>
      <c r="F11" s="138"/>
      <c r="G11" s="109" t="str">
        <f>VLOOKUP($D$3&amp;"_"&amp;$F$3,'Lane Draws (2019)'!$C:$I,B11+1,0)</f>
        <v>Yeovil</v>
      </c>
      <c r="H11" s="110"/>
      <c r="I11" s="111"/>
      <c r="J11" s="129"/>
      <c r="K11" s="129"/>
      <c r="L11" s="129"/>
      <c r="M11" s="129"/>
      <c r="N11" s="129"/>
      <c r="O11" s="129"/>
      <c r="P11" s="150"/>
      <c r="Q11" s="150"/>
      <c r="R11" s="150"/>
      <c r="S11" s="150"/>
      <c r="T11" s="150"/>
      <c r="U11" s="150"/>
      <c r="V11" s="150"/>
      <c r="W11" s="150"/>
      <c r="X11" s="150"/>
      <c r="Y11" s="139"/>
      <c r="Z11" s="139"/>
      <c r="AA11" s="115"/>
    </row>
    <row r="12" spans="2:32" ht="31.5" customHeight="1" x14ac:dyDescent="0.2">
      <c r="B12" s="107">
        <v>5</v>
      </c>
      <c r="C12" s="108"/>
      <c r="D12" s="109"/>
      <c r="E12" s="137"/>
      <c r="F12" s="138"/>
      <c r="G12" s="109" t="str">
        <f>VLOOKUP($D$3&amp;"_"&amp;$F$3,'Lane Draws (2019)'!$C:$I,B12+1,0)</f>
        <v>Armada</v>
      </c>
      <c r="H12" s="110"/>
      <c r="I12" s="111"/>
      <c r="J12" s="129"/>
      <c r="K12" s="129"/>
      <c r="L12" s="129"/>
      <c r="M12" s="129"/>
      <c r="N12" s="129"/>
      <c r="O12" s="129"/>
      <c r="P12" s="150"/>
      <c r="Q12" s="150"/>
      <c r="R12" s="150"/>
      <c r="S12" s="150"/>
      <c r="T12" s="150"/>
      <c r="U12" s="150"/>
      <c r="V12" s="150"/>
      <c r="W12" s="150"/>
      <c r="X12" s="150"/>
      <c r="Y12" s="139"/>
      <c r="Z12" s="139"/>
      <c r="AA12" s="115"/>
    </row>
    <row r="13" spans="2:32" ht="31.5" customHeight="1" x14ac:dyDescent="0.2">
      <c r="B13" s="107">
        <v>6</v>
      </c>
      <c r="C13" s="108"/>
      <c r="D13" s="109"/>
      <c r="E13" s="137"/>
      <c r="F13" s="138"/>
      <c r="G13" s="109" t="str">
        <f>VLOOKUP($D$3&amp;"_"&amp;$F$3,'Lane Draws (2019)'!$C:$I,B13+1,0)</f>
        <v>Newton Abbot</v>
      </c>
      <c r="H13" s="110"/>
      <c r="I13" s="111"/>
      <c r="J13" s="129"/>
      <c r="K13" s="129"/>
      <c r="L13" s="129"/>
      <c r="M13" s="129"/>
      <c r="N13" s="129"/>
      <c r="O13" s="129"/>
      <c r="P13" s="150"/>
      <c r="Q13" s="150"/>
      <c r="R13" s="150"/>
      <c r="S13" s="150"/>
      <c r="T13" s="150"/>
      <c r="U13" s="150"/>
      <c r="V13" s="150"/>
      <c r="W13" s="150"/>
      <c r="X13" s="150"/>
      <c r="Y13" s="139"/>
      <c r="Z13" s="139"/>
      <c r="AA13" s="115"/>
    </row>
    <row r="14" spans="2:32" ht="31.5" customHeight="1" x14ac:dyDescent="0.2">
      <c r="B14" s="107">
        <v>7</v>
      </c>
      <c r="C14" s="108"/>
      <c r="D14" s="109"/>
      <c r="E14" s="137"/>
      <c r="F14" s="138"/>
      <c r="G14" s="109"/>
      <c r="H14" s="110"/>
      <c r="I14" s="111"/>
      <c r="J14" s="129"/>
      <c r="K14" s="129"/>
      <c r="L14" s="129"/>
      <c r="M14" s="129"/>
      <c r="N14" s="129"/>
      <c r="O14" s="129"/>
      <c r="P14" s="150"/>
      <c r="Q14" s="150"/>
      <c r="R14" s="150"/>
      <c r="S14" s="150"/>
      <c r="T14" s="150"/>
      <c r="U14" s="150"/>
      <c r="V14" s="150"/>
      <c r="W14" s="150"/>
      <c r="X14" s="150"/>
      <c r="Y14" s="139"/>
      <c r="Z14" s="139"/>
      <c r="AA14" s="115"/>
    </row>
    <row r="15" spans="2:32" ht="31.5" customHeight="1" x14ac:dyDescent="0.2">
      <c r="B15" s="107">
        <v>8</v>
      </c>
      <c r="C15" s="108"/>
      <c r="D15" s="109"/>
      <c r="E15" s="137"/>
      <c r="F15" s="138"/>
      <c r="G15" s="109"/>
      <c r="H15" s="110"/>
      <c r="I15" s="111"/>
      <c r="J15" s="129"/>
      <c r="K15" s="129"/>
      <c r="L15" s="129"/>
      <c r="M15" s="129"/>
      <c r="N15" s="129"/>
      <c r="O15" s="129"/>
      <c r="P15" s="150"/>
      <c r="Q15" s="150"/>
      <c r="R15" s="150"/>
      <c r="S15" s="150"/>
      <c r="T15" s="150"/>
      <c r="U15" s="150"/>
      <c r="V15" s="150"/>
      <c r="W15" s="150"/>
      <c r="X15" s="150"/>
      <c r="Y15" s="139"/>
      <c r="Z15" s="139"/>
      <c r="AA15" s="115"/>
    </row>
    <row r="16" spans="2:32" ht="31.5" customHeight="1" x14ac:dyDescent="0.2">
      <c r="B16" s="107">
        <v>9</v>
      </c>
      <c r="C16" s="108"/>
      <c r="D16" s="109"/>
      <c r="E16" s="137"/>
      <c r="F16" s="138"/>
      <c r="G16" s="109"/>
      <c r="H16" s="110"/>
      <c r="I16" s="111"/>
      <c r="J16" s="129"/>
      <c r="K16" s="129"/>
      <c r="L16" s="129"/>
      <c r="M16" s="129"/>
      <c r="N16" s="129"/>
      <c r="O16" s="129"/>
      <c r="P16" s="150"/>
      <c r="Q16" s="150"/>
      <c r="R16" s="150"/>
      <c r="S16" s="150"/>
      <c r="T16" s="150"/>
      <c r="U16" s="150"/>
      <c r="V16" s="150"/>
      <c r="W16" s="150"/>
      <c r="X16" s="150"/>
      <c r="Y16" s="139"/>
      <c r="Z16" s="139"/>
      <c r="AA16" s="115"/>
    </row>
    <row r="17" spans="2:27" ht="31.5" customHeight="1" x14ac:dyDescent="0.2">
      <c r="B17" s="107">
        <v>10</v>
      </c>
      <c r="C17" s="108"/>
      <c r="D17" s="109"/>
      <c r="E17" s="137"/>
      <c r="F17" s="138"/>
      <c r="G17" s="109"/>
      <c r="H17" s="110"/>
      <c r="I17" s="111"/>
      <c r="J17" s="129"/>
      <c r="K17" s="129"/>
      <c r="L17" s="129"/>
      <c r="M17" s="129"/>
      <c r="N17" s="129"/>
      <c r="O17" s="129"/>
      <c r="P17" s="150"/>
      <c r="Q17" s="150"/>
      <c r="R17" s="150"/>
      <c r="S17" s="150"/>
      <c r="T17" s="150"/>
      <c r="U17" s="150"/>
      <c r="V17" s="150"/>
      <c r="W17" s="150"/>
      <c r="X17" s="150"/>
      <c r="Y17" s="139"/>
      <c r="Z17" s="139"/>
      <c r="AA17" s="115"/>
    </row>
    <row r="18" spans="2:27" ht="31.5" customHeight="1" x14ac:dyDescent="0.2">
      <c r="B18" s="107">
        <v>11</v>
      </c>
      <c r="C18" s="108"/>
      <c r="D18" s="109"/>
      <c r="E18" s="137"/>
      <c r="F18" s="138"/>
      <c r="G18" s="109"/>
      <c r="H18" s="110"/>
      <c r="I18" s="111"/>
      <c r="J18" s="129"/>
      <c r="K18" s="129"/>
      <c r="L18" s="129"/>
      <c r="M18" s="129"/>
      <c r="N18" s="129"/>
      <c r="O18" s="129"/>
      <c r="P18" s="150"/>
      <c r="Q18" s="150"/>
      <c r="R18" s="150"/>
      <c r="S18" s="150"/>
      <c r="T18" s="150"/>
      <c r="U18" s="150"/>
      <c r="V18" s="150"/>
      <c r="W18" s="150"/>
      <c r="X18" s="150"/>
      <c r="Y18" s="139"/>
      <c r="Z18" s="139"/>
      <c r="AA18" s="115"/>
    </row>
    <row r="19" spans="2:27" ht="31.5" customHeight="1" x14ac:dyDescent="0.2">
      <c r="B19" s="107">
        <v>12</v>
      </c>
      <c r="C19" s="108"/>
      <c r="D19" s="109"/>
      <c r="E19" s="137"/>
      <c r="F19" s="138"/>
      <c r="G19" s="109"/>
      <c r="H19" s="110"/>
      <c r="I19" s="111"/>
      <c r="J19" s="129"/>
      <c r="K19" s="129"/>
      <c r="L19" s="129"/>
      <c r="M19" s="129"/>
      <c r="N19" s="129"/>
      <c r="O19" s="129"/>
      <c r="P19" s="150"/>
      <c r="Q19" s="150"/>
      <c r="R19" s="150"/>
      <c r="S19" s="150"/>
      <c r="T19" s="150"/>
      <c r="U19" s="150"/>
      <c r="V19" s="150"/>
      <c r="W19" s="150"/>
      <c r="X19" s="150"/>
      <c r="Y19" s="139"/>
      <c r="Z19" s="139"/>
      <c r="AA19" s="115"/>
    </row>
    <row r="20" spans="2:27" ht="31.5" customHeight="1" x14ac:dyDescent="0.2">
      <c r="B20" s="107">
        <v>13</v>
      </c>
      <c r="C20" s="108"/>
      <c r="D20" s="109"/>
      <c r="E20" s="137"/>
      <c r="F20" s="138"/>
      <c r="G20" s="109"/>
      <c r="H20" s="110"/>
      <c r="I20" s="111"/>
      <c r="J20" s="129"/>
      <c r="K20" s="129"/>
      <c r="L20" s="129"/>
      <c r="M20" s="129"/>
      <c r="N20" s="129"/>
      <c r="O20" s="129"/>
      <c r="P20" s="150"/>
      <c r="Q20" s="150"/>
      <c r="R20" s="150"/>
      <c r="S20" s="150"/>
      <c r="T20" s="150"/>
      <c r="U20" s="150"/>
      <c r="V20" s="150"/>
      <c r="W20" s="150"/>
      <c r="X20" s="150"/>
      <c r="Y20" s="139"/>
      <c r="Z20" s="139"/>
      <c r="AA20" s="115"/>
    </row>
    <row r="21" spans="2:27" ht="31.5" customHeight="1" x14ac:dyDescent="0.2">
      <c r="B21" s="107">
        <v>14</v>
      </c>
      <c r="C21" s="108"/>
      <c r="D21" s="109"/>
      <c r="E21" s="137"/>
      <c r="F21" s="138"/>
      <c r="G21" s="109"/>
      <c r="H21" s="110"/>
      <c r="I21" s="111"/>
      <c r="J21" s="129"/>
      <c r="K21" s="129"/>
      <c r="L21" s="129"/>
      <c r="M21" s="129"/>
      <c r="N21" s="129"/>
      <c r="O21" s="129"/>
      <c r="P21" s="150"/>
      <c r="Q21" s="150"/>
      <c r="R21" s="150"/>
      <c r="S21" s="150"/>
      <c r="T21" s="150"/>
      <c r="U21" s="150"/>
      <c r="V21" s="150"/>
      <c r="W21" s="150"/>
      <c r="X21" s="150"/>
      <c r="Y21" s="139"/>
      <c r="Z21" s="139"/>
      <c r="AA21" s="115"/>
    </row>
    <row r="22" spans="2:27" ht="31.5" customHeight="1" x14ac:dyDescent="0.2">
      <c r="B22" s="107">
        <v>15</v>
      </c>
      <c r="C22" s="108"/>
      <c r="D22" s="109"/>
      <c r="E22" s="137"/>
      <c r="F22" s="138"/>
      <c r="G22" s="109"/>
      <c r="H22" s="110"/>
      <c r="I22" s="111"/>
      <c r="J22" s="129"/>
      <c r="K22" s="129"/>
      <c r="L22" s="129"/>
      <c r="M22" s="129"/>
      <c r="N22" s="129"/>
      <c r="O22" s="129"/>
      <c r="P22" s="150"/>
      <c r="Q22" s="150"/>
      <c r="R22" s="150"/>
      <c r="S22" s="150"/>
      <c r="T22" s="150"/>
      <c r="U22" s="150"/>
      <c r="V22" s="150"/>
      <c r="W22" s="150"/>
      <c r="X22" s="150"/>
      <c r="Y22" s="139"/>
      <c r="Z22" s="139"/>
      <c r="AA22" s="115"/>
    </row>
    <row r="23" spans="2:27" ht="31.5" customHeight="1" thickBot="1" x14ac:dyDescent="0.25">
      <c r="B23" s="116">
        <v>16</v>
      </c>
      <c r="C23" s="117"/>
      <c r="D23" s="118"/>
      <c r="E23" s="140"/>
      <c r="F23" s="141"/>
      <c r="G23" s="118"/>
      <c r="H23" s="119"/>
      <c r="I23" s="120"/>
      <c r="J23" s="142"/>
      <c r="K23" s="142"/>
      <c r="L23" s="142"/>
      <c r="M23" s="142"/>
      <c r="N23" s="142"/>
      <c r="O23" s="142"/>
      <c r="P23" s="151"/>
      <c r="Q23" s="151"/>
      <c r="R23" s="151"/>
      <c r="S23" s="151"/>
      <c r="T23" s="151"/>
      <c r="U23" s="151"/>
      <c r="V23" s="151"/>
      <c r="W23" s="151"/>
      <c r="X23" s="151"/>
      <c r="Y23" s="143"/>
      <c r="Z23" s="143"/>
      <c r="AA23" s="124"/>
    </row>
    <row r="24" spans="2:27" ht="16.5" customHeight="1" x14ac:dyDescent="0.2"/>
    <row r="25" spans="2:27" ht="18" customHeight="1" x14ac:dyDescent="0.2">
      <c r="B25" s="217" t="s">
        <v>271</v>
      </c>
      <c r="C25" s="218"/>
      <c r="D25" s="218"/>
      <c r="E25" s="218"/>
      <c r="F25" s="218"/>
      <c r="G25" s="218"/>
      <c r="H25" s="218"/>
      <c r="I25" s="218"/>
      <c r="J25" s="218"/>
      <c r="K25" s="219"/>
      <c r="L25" s="144"/>
      <c r="M25" s="217" t="s">
        <v>271</v>
      </c>
      <c r="N25" s="218"/>
      <c r="O25" s="218"/>
      <c r="P25" s="218"/>
      <c r="Q25" s="218"/>
      <c r="R25" s="218"/>
      <c r="S25" s="218"/>
      <c r="T25" s="218"/>
      <c r="U25" s="218"/>
      <c r="V25" s="219"/>
      <c r="W25" s="145"/>
      <c r="X25" s="295" t="s">
        <v>236</v>
      </c>
      <c r="Y25" s="295"/>
      <c r="Z25" s="295"/>
      <c r="AA25" s="295"/>
    </row>
    <row r="26" spans="2:27" ht="26.25" customHeight="1" x14ac:dyDescent="0.2">
      <c r="B26" s="125" t="s">
        <v>237</v>
      </c>
      <c r="C26" s="125" t="s">
        <v>238</v>
      </c>
      <c r="D26" s="217" t="s">
        <v>228</v>
      </c>
      <c r="E26" s="218"/>
      <c r="F26" s="219"/>
      <c r="G26" s="217" t="s">
        <v>229</v>
      </c>
      <c r="H26" s="218"/>
      <c r="I26" s="219"/>
      <c r="J26" s="217" t="s">
        <v>231</v>
      </c>
      <c r="K26" s="219"/>
      <c r="L26" s="144"/>
      <c r="M26" s="125" t="s">
        <v>237</v>
      </c>
      <c r="N26" s="125" t="s">
        <v>238</v>
      </c>
      <c r="O26" s="217" t="s">
        <v>228</v>
      </c>
      <c r="P26" s="218"/>
      <c r="Q26" s="218"/>
      <c r="R26" s="217" t="s">
        <v>229</v>
      </c>
      <c r="S26" s="218"/>
      <c r="T26" s="219"/>
      <c r="U26" s="204" t="s">
        <v>231</v>
      </c>
      <c r="V26" s="204"/>
      <c r="W26" s="145"/>
      <c r="X26" s="292"/>
      <c r="Y26" s="293"/>
      <c r="Z26" s="293"/>
      <c r="AA26" s="294"/>
    </row>
    <row r="27" spans="2:27" ht="26.25" customHeight="1" x14ac:dyDescent="0.2">
      <c r="B27" s="128" t="s">
        <v>239</v>
      </c>
      <c r="C27" s="129"/>
      <c r="D27" s="211"/>
      <c r="E27" s="212"/>
      <c r="F27" s="213"/>
      <c r="G27" s="211"/>
      <c r="H27" s="212"/>
      <c r="I27" s="213"/>
      <c r="J27" s="146"/>
      <c r="K27" s="146"/>
      <c r="L27" s="144"/>
      <c r="M27" s="128" t="s">
        <v>240</v>
      </c>
      <c r="N27" s="129"/>
      <c r="O27" s="211"/>
      <c r="P27" s="212"/>
      <c r="Q27" s="213"/>
      <c r="R27" s="211"/>
      <c r="S27" s="212"/>
      <c r="T27" s="213"/>
      <c r="U27" s="146"/>
      <c r="V27" s="146"/>
      <c r="W27" s="147"/>
      <c r="X27" s="292"/>
      <c r="Y27" s="293"/>
      <c r="Z27" s="293"/>
      <c r="AA27" s="294"/>
    </row>
    <row r="28" spans="2:27" ht="26.25" customHeight="1" x14ac:dyDescent="0.2">
      <c r="B28" s="128" t="s">
        <v>241</v>
      </c>
      <c r="C28" s="129"/>
      <c r="D28" s="211"/>
      <c r="E28" s="212"/>
      <c r="F28" s="213"/>
      <c r="G28" s="211"/>
      <c r="H28" s="212"/>
      <c r="I28" s="213"/>
      <c r="J28" s="146"/>
      <c r="K28" s="146"/>
      <c r="L28" s="144"/>
      <c r="M28" s="128" t="s">
        <v>242</v>
      </c>
      <c r="N28" s="129"/>
      <c r="O28" s="211"/>
      <c r="P28" s="212"/>
      <c r="Q28" s="213"/>
      <c r="R28" s="211"/>
      <c r="S28" s="212"/>
      <c r="T28" s="213"/>
      <c r="U28" s="146"/>
      <c r="V28" s="146"/>
      <c r="W28" s="147"/>
      <c r="X28" s="292"/>
      <c r="Y28" s="293"/>
      <c r="Z28" s="293"/>
      <c r="AA28" s="294"/>
    </row>
    <row r="29" spans="2:27" ht="26.25" customHeight="1" x14ac:dyDescent="0.2">
      <c r="B29" s="128" t="s">
        <v>243</v>
      </c>
      <c r="C29" s="129"/>
      <c r="D29" s="211"/>
      <c r="E29" s="212"/>
      <c r="F29" s="213"/>
      <c r="G29" s="211"/>
      <c r="H29" s="212"/>
      <c r="I29" s="213"/>
      <c r="J29" s="146"/>
      <c r="K29" s="146"/>
      <c r="L29" s="144"/>
      <c r="M29" s="128" t="s">
        <v>244</v>
      </c>
      <c r="N29" s="129"/>
      <c r="O29" s="211"/>
      <c r="P29" s="212"/>
      <c r="Q29" s="213"/>
      <c r="R29" s="211"/>
      <c r="S29" s="212"/>
      <c r="T29" s="213"/>
      <c r="U29" s="146"/>
      <c r="V29" s="146"/>
      <c r="W29" s="147"/>
      <c r="X29" s="292"/>
      <c r="Y29" s="293"/>
      <c r="Z29" s="293"/>
      <c r="AA29" s="294"/>
    </row>
    <row r="30" spans="2:27" ht="26.25" customHeight="1" x14ac:dyDescent="0.2">
      <c r="B30" s="128" t="s">
        <v>245</v>
      </c>
      <c r="C30" s="129"/>
      <c r="D30" s="211"/>
      <c r="E30" s="212"/>
      <c r="F30" s="213"/>
      <c r="G30" s="211"/>
      <c r="H30" s="212"/>
      <c r="I30" s="213"/>
      <c r="J30" s="146"/>
      <c r="K30" s="146"/>
      <c r="L30" s="144"/>
      <c r="M30" s="128" t="s">
        <v>246</v>
      </c>
      <c r="N30" s="129"/>
      <c r="O30" s="211"/>
      <c r="P30" s="212"/>
      <c r="Q30" s="213"/>
      <c r="R30" s="211"/>
      <c r="S30" s="212"/>
      <c r="T30" s="213"/>
      <c r="U30" s="146"/>
      <c r="V30" s="146"/>
      <c r="W30" s="147"/>
      <c r="X30" s="292"/>
      <c r="Y30" s="293"/>
      <c r="Z30" s="293"/>
      <c r="AA30" s="294"/>
    </row>
    <row r="31" spans="2:27" ht="26.25" customHeight="1" x14ac:dyDescent="0.2">
      <c r="B31" s="128" t="s">
        <v>247</v>
      </c>
      <c r="C31" s="129"/>
      <c r="D31" s="211"/>
      <c r="E31" s="212"/>
      <c r="F31" s="213"/>
      <c r="G31" s="211"/>
      <c r="H31" s="212"/>
      <c r="I31" s="213"/>
      <c r="J31" s="146"/>
      <c r="K31" s="146"/>
      <c r="L31" s="144"/>
      <c r="M31" s="128" t="s">
        <v>248</v>
      </c>
      <c r="N31" s="129"/>
      <c r="O31" s="211"/>
      <c r="P31" s="212"/>
      <c r="Q31" s="213"/>
      <c r="R31" s="211"/>
      <c r="S31" s="212"/>
      <c r="T31" s="213"/>
      <c r="U31" s="146"/>
      <c r="V31" s="146"/>
      <c r="W31" s="147"/>
      <c r="X31" s="292"/>
      <c r="Y31" s="293"/>
      <c r="Z31" s="293"/>
      <c r="AA31" s="294"/>
    </row>
    <row r="32" spans="2:27" ht="26.25" customHeight="1" x14ac:dyDescent="0.2">
      <c r="B32" s="128" t="s">
        <v>249</v>
      </c>
      <c r="C32" s="129"/>
      <c r="D32" s="211"/>
      <c r="E32" s="212"/>
      <c r="F32" s="213"/>
      <c r="G32" s="211"/>
      <c r="H32" s="212"/>
      <c r="I32" s="213"/>
      <c r="J32" s="146"/>
      <c r="K32" s="146"/>
      <c r="L32" s="144"/>
      <c r="M32" s="128" t="s">
        <v>250</v>
      </c>
      <c r="N32" s="129"/>
      <c r="O32" s="211"/>
      <c r="P32" s="212"/>
      <c r="Q32" s="213"/>
      <c r="R32" s="211"/>
      <c r="S32" s="212"/>
      <c r="T32" s="213"/>
      <c r="U32" s="146"/>
      <c r="V32" s="146"/>
      <c r="W32" s="147"/>
      <c r="X32" s="216" t="s">
        <v>251</v>
      </c>
      <c r="Y32" s="216"/>
      <c r="Z32" s="216"/>
      <c r="AA32" s="216"/>
    </row>
    <row r="33" spans="2:27" ht="26.25" customHeight="1" x14ac:dyDescent="0.2">
      <c r="B33" s="128" t="s">
        <v>252</v>
      </c>
      <c r="C33" s="129"/>
      <c r="D33" s="211"/>
      <c r="E33" s="212"/>
      <c r="F33" s="213"/>
      <c r="G33" s="211"/>
      <c r="H33" s="212"/>
      <c r="I33" s="213"/>
      <c r="J33" s="146"/>
      <c r="K33" s="146"/>
      <c r="L33" s="144"/>
      <c r="M33" s="128" t="s">
        <v>253</v>
      </c>
      <c r="N33" s="129"/>
      <c r="O33" s="211"/>
      <c r="P33" s="212"/>
      <c r="Q33" s="213"/>
      <c r="R33" s="211"/>
      <c r="S33" s="212"/>
      <c r="T33" s="213"/>
      <c r="U33" s="146"/>
      <c r="V33" s="146"/>
      <c r="W33" s="147"/>
      <c r="X33" s="286"/>
      <c r="Y33" s="287"/>
      <c r="Z33" s="287"/>
      <c r="AA33" s="288"/>
    </row>
    <row r="34" spans="2:27" ht="26.25" customHeight="1" x14ac:dyDescent="0.2">
      <c r="B34" s="128" t="s">
        <v>254</v>
      </c>
      <c r="C34" s="129"/>
      <c r="D34" s="211"/>
      <c r="E34" s="212"/>
      <c r="F34" s="213"/>
      <c r="G34" s="211"/>
      <c r="H34" s="212"/>
      <c r="I34" s="213"/>
      <c r="J34" s="146"/>
      <c r="K34" s="146"/>
      <c r="L34" s="144"/>
      <c r="M34" s="128" t="s">
        <v>255</v>
      </c>
      <c r="N34" s="129"/>
      <c r="O34" s="211"/>
      <c r="P34" s="212"/>
      <c r="Q34" s="213"/>
      <c r="R34" s="211"/>
      <c r="S34" s="212"/>
      <c r="T34" s="213"/>
      <c r="U34" s="146"/>
      <c r="V34" s="146"/>
      <c r="W34" s="147"/>
      <c r="X34" s="289"/>
      <c r="Y34" s="290"/>
      <c r="Z34" s="290"/>
      <c r="AA34" s="291"/>
    </row>
    <row r="35" spans="2:27" hidden="1" x14ac:dyDescent="0.2">
      <c r="B35" s="130">
        <v>0</v>
      </c>
      <c r="C35" s="131"/>
      <c r="D35" s="131"/>
      <c r="E35" s="131"/>
      <c r="F35" s="131"/>
      <c r="X35" s="285" t="s">
        <v>272</v>
      </c>
      <c r="Y35" s="285"/>
      <c r="Z35" s="285"/>
      <c r="AA35" s="285"/>
    </row>
    <row r="36" spans="2:27" hidden="1" x14ac:dyDescent="0.2">
      <c r="B36" s="132" t="e">
        <f>IF(E36="",B35,B35+1)</f>
        <v>#REF!</v>
      </c>
      <c r="C36" s="133">
        <v>1</v>
      </c>
      <c r="D36" s="134" t="e">
        <f>VLOOKUP("BIB",#REF!,25+C36*2)</f>
        <v>#REF!</v>
      </c>
      <c r="E36" s="134" t="e">
        <f>VLOOKUP($K$3,#REF!,25+C36*2,FALSE)</f>
        <v>#REF!</v>
      </c>
      <c r="F36" s="134" t="e">
        <f>VLOOKUP("COUNTY",#REF!,25+C36*2)</f>
        <v>#REF!</v>
      </c>
    </row>
    <row r="37" spans="2:27" hidden="1" x14ac:dyDescent="0.2">
      <c r="B37" s="132" t="e">
        <f t="shared" ref="B37:B56" si="0">IF(E37="",B36,B36+1)</f>
        <v>#REF!</v>
      </c>
      <c r="C37" s="133">
        <v>2</v>
      </c>
      <c r="D37" s="134" t="e">
        <f>VLOOKUP("BIB",#REF!,25+C37*2)</f>
        <v>#REF!</v>
      </c>
      <c r="E37" s="134" t="e">
        <f>VLOOKUP($K$3,#REF!,25+C37*2,FALSE)</f>
        <v>#REF!</v>
      </c>
      <c r="F37" s="134" t="e">
        <f>VLOOKUP("COUNTY",#REF!,25+C37*2)</f>
        <v>#REF!</v>
      </c>
    </row>
    <row r="38" spans="2:27" hidden="1" x14ac:dyDescent="0.2">
      <c r="B38" s="132" t="e">
        <f t="shared" si="0"/>
        <v>#REF!</v>
      </c>
      <c r="C38" s="133">
        <v>3</v>
      </c>
      <c r="D38" s="134" t="e">
        <f>VLOOKUP("BIB",#REF!,25+C38*2)</f>
        <v>#REF!</v>
      </c>
      <c r="E38" s="134" t="e">
        <f>VLOOKUP($K$3,#REF!,25+C38*2,FALSE)</f>
        <v>#REF!</v>
      </c>
      <c r="F38" s="134" t="e">
        <f>VLOOKUP("COUNTY",#REF!,25+C38*2)</f>
        <v>#REF!</v>
      </c>
    </row>
    <row r="39" spans="2:27" hidden="1" x14ac:dyDescent="0.2">
      <c r="B39" s="132" t="e">
        <f t="shared" si="0"/>
        <v>#REF!</v>
      </c>
      <c r="C39" s="133">
        <v>4</v>
      </c>
      <c r="D39" s="134" t="e">
        <f>VLOOKUP("BIB",#REF!,25+C39*2)</f>
        <v>#REF!</v>
      </c>
      <c r="E39" s="134" t="e">
        <f>VLOOKUP($K$3,#REF!,25+C39*2,FALSE)</f>
        <v>#REF!</v>
      </c>
      <c r="F39" s="134" t="e">
        <f>VLOOKUP("COUNTY",#REF!,25+C39*2)</f>
        <v>#REF!</v>
      </c>
    </row>
    <row r="40" spans="2:27" hidden="1" x14ac:dyDescent="0.2">
      <c r="B40" s="132" t="e">
        <f t="shared" si="0"/>
        <v>#REF!</v>
      </c>
      <c r="C40" s="133">
        <v>5</v>
      </c>
      <c r="D40" s="134" t="e">
        <f>VLOOKUP("BIB",#REF!,25+C40*2)</f>
        <v>#REF!</v>
      </c>
      <c r="E40" s="134" t="e">
        <f>VLOOKUP($K$3,#REF!,25+C40*2,FALSE)</f>
        <v>#REF!</v>
      </c>
      <c r="F40" s="134" t="e">
        <f>VLOOKUP("COUNTY",#REF!,25+C40*2)</f>
        <v>#REF!</v>
      </c>
    </row>
    <row r="41" spans="2:27" hidden="1" x14ac:dyDescent="0.2">
      <c r="B41" s="132" t="e">
        <f t="shared" si="0"/>
        <v>#REF!</v>
      </c>
      <c r="C41" s="133">
        <v>6</v>
      </c>
      <c r="D41" s="134" t="e">
        <f>VLOOKUP("BIB",#REF!,25+C41*2)</f>
        <v>#REF!</v>
      </c>
      <c r="E41" s="134" t="e">
        <f>VLOOKUP($K$3,#REF!,25+C41*2,FALSE)</f>
        <v>#REF!</v>
      </c>
      <c r="F41" s="134" t="e">
        <f>VLOOKUP("COUNTY",#REF!,25+C41*2)</f>
        <v>#REF!</v>
      </c>
    </row>
    <row r="42" spans="2:27" hidden="1" x14ac:dyDescent="0.2">
      <c r="B42" s="132" t="e">
        <f t="shared" si="0"/>
        <v>#REF!</v>
      </c>
      <c r="C42" s="133">
        <v>7</v>
      </c>
      <c r="D42" s="134" t="e">
        <f>VLOOKUP("BIB",#REF!,25+C42*2)</f>
        <v>#REF!</v>
      </c>
      <c r="E42" s="134" t="e">
        <f>VLOOKUP($K$3,#REF!,25+C42*2,FALSE)</f>
        <v>#REF!</v>
      </c>
      <c r="F42" s="134" t="e">
        <f>VLOOKUP("COUNTY",#REF!,25+C42*2)</f>
        <v>#REF!</v>
      </c>
    </row>
    <row r="43" spans="2:27" hidden="1" x14ac:dyDescent="0.2">
      <c r="B43" s="132" t="e">
        <f t="shared" si="0"/>
        <v>#REF!</v>
      </c>
      <c r="C43" s="133">
        <v>8</v>
      </c>
      <c r="D43" s="134" t="e">
        <f>VLOOKUP("BIB",#REF!,25+C43*2)</f>
        <v>#REF!</v>
      </c>
      <c r="E43" s="134" t="e">
        <f>VLOOKUP($K$3,#REF!,25+C43*2,FALSE)</f>
        <v>#REF!</v>
      </c>
      <c r="F43" s="134" t="e">
        <f>VLOOKUP("COUNTY",#REF!,25+C43*2)</f>
        <v>#REF!</v>
      </c>
    </row>
    <row r="44" spans="2:27" hidden="1" x14ac:dyDescent="0.2">
      <c r="B44" s="132" t="e">
        <f t="shared" si="0"/>
        <v>#REF!</v>
      </c>
      <c r="C44" s="133">
        <v>9</v>
      </c>
      <c r="D44" s="134" t="e">
        <f>VLOOKUP("BIB",#REF!,25+C44*2)</f>
        <v>#REF!</v>
      </c>
      <c r="E44" s="134" t="e">
        <f>VLOOKUP($K$3,#REF!,25+C44*2,FALSE)</f>
        <v>#REF!</v>
      </c>
      <c r="F44" s="134" t="e">
        <f>VLOOKUP("COUNTY",#REF!,25+C44*2)</f>
        <v>#REF!</v>
      </c>
    </row>
    <row r="45" spans="2:27" hidden="1" x14ac:dyDescent="0.2">
      <c r="B45" s="132" t="e">
        <f t="shared" si="0"/>
        <v>#REF!</v>
      </c>
      <c r="C45" s="133">
        <v>10</v>
      </c>
      <c r="D45" s="134" t="e">
        <f>VLOOKUP("BIB",#REF!,25+C45*2)</f>
        <v>#REF!</v>
      </c>
      <c r="E45" s="134" t="e">
        <f>VLOOKUP($K$3,#REF!,25+C45*2,FALSE)</f>
        <v>#REF!</v>
      </c>
      <c r="F45" s="134" t="e">
        <f>VLOOKUP("COUNTY",#REF!,25+C45*2)</f>
        <v>#REF!</v>
      </c>
    </row>
    <row r="46" spans="2:27" hidden="1" x14ac:dyDescent="0.2">
      <c r="B46" s="132" t="e">
        <f t="shared" si="0"/>
        <v>#REF!</v>
      </c>
      <c r="C46" s="133">
        <v>11</v>
      </c>
      <c r="D46" s="134" t="e">
        <f>VLOOKUP("BIB",#REF!,25+C46*2)</f>
        <v>#REF!</v>
      </c>
      <c r="E46" s="134" t="e">
        <f>VLOOKUP($K$3,#REF!,25+C46*2,FALSE)</f>
        <v>#REF!</v>
      </c>
      <c r="F46" s="134" t="e">
        <f>VLOOKUP("COUNTY",#REF!,25+C46*2)</f>
        <v>#REF!</v>
      </c>
    </row>
    <row r="47" spans="2:27" hidden="1" x14ac:dyDescent="0.2">
      <c r="B47" s="132" t="e">
        <f t="shared" si="0"/>
        <v>#REF!</v>
      </c>
      <c r="C47" s="133">
        <v>12</v>
      </c>
      <c r="D47" s="134" t="e">
        <f>VLOOKUP("BIB",#REF!,25+C47*2)</f>
        <v>#REF!</v>
      </c>
      <c r="E47" s="134" t="e">
        <f>VLOOKUP($K$3,#REF!,25+C47*2,FALSE)</f>
        <v>#REF!</v>
      </c>
      <c r="F47" s="134" t="e">
        <f>VLOOKUP("COUNTY",#REF!,25+C47*2)</f>
        <v>#REF!</v>
      </c>
    </row>
    <row r="48" spans="2:27" hidden="1" x14ac:dyDescent="0.2">
      <c r="B48" s="132" t="e">
        <f t="shared" si="0"/>
        <v>#REF!</v>
      </c>
      <c r="C48" s="133">
        <v>13</v>
      </c>
      <c r="D48" s="134" t="e">
        <f>VLOOKUP("BIB",#REF!,25+C48*2)</f>
        <v>#REF!</v>
      </c>
      <c r="E48" s="134" t="e">
        <f>VLOOKUP($K$3,#REF!,25+C48*2,FALSE)</f>
        <v>#REF!</v>
      </c>
      <c r="F48" s="134" t="e">
        <f>VLOOKUP("COUNTY",#REF!,25+C48*2)</f>
        <v>#REF!</v>
      </c>
    </row>
    <row r="49" spans="2:6" hidden="1" x14ac:dyDescent="0.2">
      <c r="B49" s="132" t="e">
        <f t="shared" si="0"/>
        <v>#REF!</v>
      </c>
      <c r="C49" s="133">
        <v>14</v>
      </c>
      <c r="D49" s="134" t="e">
        <f>VLOOKUP("BIB",#REF!,25+C49*2)</f>
        <v>#REF!</v>
      </c>
      <c r="E49" s="134" t="e">
        <f>VLOOKUP($K$3,#REF!,25+C49*2,FALSE)</f>
        <v>#REF!</v>
      </c>
      <c r="F49" s="134" t="e">
        <f>VLOOKUP("COUNTY",#REF!,25+C49*2)</f>
        <v>#REF!</v>
      </c>
    </row>
    <row r="50" spans="2:6" hidden="1" x14ac:dyDescent="0.2">
      <c r="B50" s="132" t="e">
        <f t="shared" si="0"/>
        <v>#REF!</v>
      </c>
      <c r="C50" s="133">
        <v>15</v>
      </c>
      <c r="D50" s="134" t="e">
        <f>VLOOKUP("BIB",#REF!,25+C50*2)</f>
        <v>#REF!</v>
      </c>
      <c r="E50" s="134" t="e">
        <f>VLOOKUP($K$3,#REF!,25+C50*2,FALSE)</f>
        <v>#REF!</v>
      </c>
      <c r="F50" s="134" t="e">
        <f>VLOOKUP("COUNTY",#REF!,25+C50*2)</f>
        <v>#REF!</v>
      </c>
    </row>
    <row r="51" spans="2:6" hidden="1" x14ac:dyDescent="0.2">
      <c r="B51" s="132" t="e">
        <f t="shared" si="0"/>
        <v>#REF!</v>
      </c>
      <c r="C51" s="133">
        <v>16</v>
      </c>
      <c r="D51" s="134" t="e">
        <f>VLOOKUP("BIB",#REF!,25+C51*2)</f>
        <v>#REF!</v>
      </c>
      <c r="E51" s="134" t="e">
        <f>VLOOKUP($K$3,#REF!,25+C51*2,FALSE)</f>
        <v>#REF!</v>
      </c>
      <c r="F51" s="134" t="e">
        <f>VLOOKUP("COUNTY",#REF!,25+C51*2)</f>
        <v>#REF!</v>
      </c>
    </row>
    <row r="52" spans="2:6" hidden="1" x14ac:dyDescent="0.2">
      <c r="B52" s="132" t="e">
        <f t="shared" si="0"/>
        <v>#REF!</v>
      </c>
      <c r="C52" s="133">
        <v>17</v>
      </c>
      <c r="D52" s="134" t="e">
        <f>VLOOKUP("BIB",#REF!,25+C52*2)</f>
        <v>#REF!</v>
      </c>
      <c r="E52" s="134" t="e">
        <f>VLOOKUP($K$3,#REF!,25+C52*2,FALSE)</f>
        <v>#REF!</v>
      </c>
      <c r="F52" s="134" t="e">
        <f>VLOOKUP("COUNTY",#REF!,25+C52*2)</f>
        <v>#REF!</v>
      </c>
    </row>
    <row r="53" spans="2:6" hidden="1" x14ac:dyDescent="0.2">
      <c r="B53" s="132" t="e">
        <f t="shared" si="0"/>
        <v>#REF!</v>
      </c>
      <c r="C53" s="133">
        <v>18</v>
      </c>
      <c r="D53" s="134" t="e">
        <f>VLOOKUP("BIB",#REF!,25+C53*2)</f>
        <v>#REF!</v>
      </c>
      <c r="E53" s="134" t="e">
        <f>VLOOKUP($K$3,#REF!,25+C53*2,FALSE)</f>
        <v>#REF!</v>
      </c>
      <c r="F53" s="134" t="e">
        <f>VLOOKUP("COUNTY",#REF!,25+C53*2)</f>
        <v>#REF!</v>
      </c>
    </row>
    <row r="54" spans="2:6" hidden="1" x14ac:dyDescent="0.2">
      <c r="B54" s="132" t="e">
        <f t="shared" si="0"/>
        <v>#REF!</v>
      </c>
      <c r="C54" s="133">
        <v>19</v>
      </c>
      <c r="D54" s="134" t="e">
        <f>VLOOKUP("BIB",#REF!,25+C54*2)</f>
        <v>#REF!</v>
      </c>
      <c r="E54" s="134" t="e">
        <f>VLOOKUP($K$3,#REF!,25+C54*2,FALSE)</f>
        <v>#REF!</v>
      </c>
      <c r="F54" s="134" t="e">
        <f>VLOOKUP("COUNTY",#REF!,25+C54*2)</f>
        <v>#REF!</v>
      </c>
    </row>
    <row r="55" spans="2:6" hidden="1" x14ac:dyDescent="0.2">
      <c r="B55" s="132" t="e">
        <f t="shared" si="0"/>
        <v>#REF!</v>
      </c>
      <c r="C55" s="133">
        <v>20</v>
      </c>
      <c r="D55" s="134" t="e">
        <f>VLOOKUP("BIB",#REF!,25+C55*2)</f>
        <v>#REF!</v>
      </c>
      <c r="E55" s="134" t="e">
        <f>VLOOKUP($K$3,#REF!,25+C55*2,FALSE)</f>
        <v>#REF!</v>
      </c>
      <c r="F55" s="134" t="e">
        <f>VLOOKUP("COUNTY",#REF!,25+C55*2)</f>
        <v>#REF!</v>
      </c>
    </row>
    <row r="56" spans="2:6" hidden="1" x14ac:dyDescent="0.2">
      <c r="B56" s="132" t="e">
        <f t="shared" si="0"/>
        <v>#REF!</v>
      </c>
      <c r="C56" s="133">
        <v>21</v>
      </c>
      <c r="D56" s="134" t="e">
        <f>VLOOKUP("BIB",#REF!,25+C56*2)</f>
        <v>#REF!</v>
      </c>
      <c r="E56" s="134" t="e">
        <f>VLOOKUP($K$3,#REF!,25+C56*2,FALSE)</f>
        <v>#REF!</v>
      </c>
      <c r="F56" s="134" t="e">
        <f>VLOOKUP("COUNTY",#REF!,25+C56*2)</f>
        <v>#REF!</v>
      </c>
    </row>
  </sheetData>
  <mergeCells count="92">
    <mergeCell ref="S2:AA2"/>
    <mergeCell ref="B1:H2"/>
    <mergeCell ref="I2:J2"/>
    <mergeCell ref="K2:L2"/>
    <mergeCell ref="M2:P2"/>
    <mergeCell ref="Q2:R2"/>
    <mergeCell ref="M3:N3"/>
    <mergeCell ref="B5:B7"/>
    <mergeCell ref="C5:C7"/>
    <mergeCell ref="D5:F7"/>
    <mergeCell ref="G5:I7"/>
    <mergeCell ref="J5:K5"/>
    <mergeCell ref="J6:K6"/>
    <mergeCell ref="L6:M6"/>
    <mergeCell ref="J7:K7"/>
    <mergeCell ref="B3:C3"/>
    <mergeCell ref="D3:E3"/>
    <mergeCell ref="F3:H3"/>
    <mergeCell ref="I3:J3"/>
    <mergeCell ref="K3:L3"/>
    <mergeCell ref="Y5:Z5"/>
    <mergeCell ref="Y7:Z7"/>
    <mergeCell ref="O3:P3"/>
    <mergeCell ref="Q3:R3"/>
    <mergeCell ref="S3:AA3"/>
    <mergeCell ref="W7:X7"/>
    <mergeCell ref="AA5:AA7"/>
    <mergeCell ref="N6:O6"/>
    <mergeCell ref="P6:Q6"/>
    <mergeCell ref="S6:T6"/>
    <mergeCell ref="U6:V6"/>
    <mergeCell ref="W6:X6"/>
    <mergeCell ref="Y6:Z6"/>
    <mergeCell ref="P5:Q5"/>
    <mergeCell ref="R5:R7"/>
    <mergeCell ref="S5:T5"/>
    <mergeCell ref="U5:V5"/>
    <mergeCell ref="W5:X5"/>
    <mergeCell ref="L7:M7"/>
    <mergeCell ref="N7:O7"/>
    <mergeCell ref="P7:Q7"/>
    <mergeCell ref="S7:T7"/>
    <mergeCell ref="U7:V7"/>
    <mergeCell ref="L5:M5"/>
    <mergeCell ref="N5:O5"/>
    <mergeCell ref="O30:Q30"/>
    <mergeCell ref="R30:T30"/>
    <mergeCell ref="B25:K25"/>
    <mergeCell ref="M25:V25"/>
    <mergeCell ref="X25:AA25"/>
    <mergeCell ref="D26:F26"/>
    <mergeCell ref="G26:I26"/>
    <mergeCell ref="J26:K26"/>
    <mergeCell ref="O26:Q26"/>
    <mergeCell ref="R26:T26"/>
    <mergeCell ref="U26:V26"/>
    <mergeCell ref="X26:AA27"/>
    <mergeCell ref="D27:F27"/>
    <mergeCell ref="G27:I27"/>
    <mergeCell ref="O27:Q27"/>
    <mergeCell ref="R27:T27"/>
    <mergeCell ref="X30:AA31"/>
    <mergeCell ref="X28:AA29"/>
    <mergeCell ref="D29:F29"/>
    <mergeCell ref="G29:I29"/>
    <mergeCell ref="O29:Q29"/>
    <mergeCell ref="R29:T29"/>
    <mergeCell ref="D31:F31"/>
    <mergeCell ref="G31:I31"/>
    <mergeCell ref="O31:Q31"/>
    <mergeCell ref="R31:T31"/>
    <mergeCell ref="D28:F28"/>
    <mergeCell ref="G28:I28"/>
    <mergeCell ref="O28:Q28"/>
    <mergeCell ref="R28:T28"/>
    <mergeCell ref="D30:F30"/>
    <mergeCell ref="G30:I30"/>
    <mergeCell ref="D32:F32"/>
    <mergeCell ref="G32:I32"/>
    <mergeCell ref="O32:Q32"/>
    <mergeCell ref="R32:T32"/>
    <mergeCell ref="X35:AA35"/>
    <mergeCell ref="X32:AA32"/>
    <mergeCell ref="D33:F33"/>
    <mergeCell ref="G33:I33"/>
    <mergeCell ref="O33:Q33"/>
    <mergeCell ref="R33:T33"/>
    <mergeCell ref="X33:AA34"/>
    <mergeCell ref="D34:F34"/>
    <mergeCell ref="G34:I34"/>
    <mergeCell ref="O34:Q34"/>
    <mergeCell ref="R34:T34"/>
  </mergeCells>
  <pageMargins left="0.19685039370078741" right="0.19685039370078741" top="0.19685039370078741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56"/>
  <sheetViews>
    <sheetView topLeftCell="B1" zoomScale="75" workbookViewId="0">
      <selection activeCell="M2" sqref="M2:P2"/>
    </sheetView>
  </sheetViews>
  <sheetFormatPr defaultRowHeight="12.75" x14ac:dyDescent="0.2"/>
  <cols>
    <col min="1" max="1" width="4.7109375" hidden="1" customWidth="1"/>
    <col min="2" max="26" width="8.5703125" customWidth="1"/>
    <col min="27" max="27" width="10.7109375" customWidth="1"/>
    <col min="257" max="257" width="0" hidden="1" customWidth="1"/>
    <col min="258" max="282" width="8.5703125" customWidth="1"/>
    <col min="283" max="283" width="10.7109375" customWidth="1"/>
    <col min="513" max="513" width="0" hidden="1" customWidth="1"/>
    <col min="514" max="538" width="8.5703125" customWidth="1"/>
    <col min="539" max="539" width="10.7109375" customWidth="1"/>
    <col min="769" max="769" width="0" hidden="1" customWidth="1"/>
    <col min="770" max="794" width="8.5703125" customWidth="1"/>
    <col min="795" max="795" width="10.7109375" customWidth="1"/>
    <col min="1025" max="1025" width="0" hidden="1" customWidth="1"/>
    <col min="1026" max="1050" width="8.5703125" customWidth="1"/>
    <col min="1051" max="1051" width="10.7109375" customWidth="1"/>
    <col min="1281" max="1281" width="0" hidden="1" customWidth="1"/>
    <col min="1282" max="1306" width="8.5703125" customWidth="1"/>
    <col min="1307" max="1307" width="10.7109375" customWidth="1"/>
    <col min="1537" max="1537" width="0" hidden="1" customWidth="1"/>
    <col min="1538" max="1562" width="8.5703125" customWidth="1"/>
    <col min="1563" max="1563" width="10.7109375" customWidth="1"/>
    <col min="1793" max="1793" width="0" hidden="1" customWidth="1"/>
    <col min="1794" max="1818" width="8.5703125" customWidth="1"/>
    <col min="1819" max="1819" width="10.7109375" customWidth="1"/>
    <col min="2049" max="2049" width="0" hidden="1" customWidth="1"/>
    <col min="2050" max="2074" width="8.5703125" customWidth="1"/>
    <col min="2075" max="2075" width="10.7109375" customWidth="1"/>
    <col min="2305" max="2305" width="0" hidden="1" customWidth="1"/>
    <col min="2306" max="2330" width="8.5703125" customWidth="1"/>
    <col min="2331" max="2331" width="10.7109375" customWidth="1"/>
    <col min="2561" max="2561" width="0" hidden="1" customWidth="1"/>
    <col min="2562" max="2586" width="8.5703125" customWidth="1"/>
    <col min="2587" max="2587" width="10.7109375" customWidth="1"/>
    <col min="2817" max="2817" width="0" hidden="1" customWidth="1"/>
    <col min="2818" max="2842" width="8.5703125" customWidth="1"/>
    <col min="2843" max="2843" width="10.7109375" customWidth="1"/>
    <col min="3073" max="3073" width="0" hidden="1" customWidth="1"/>
    <col min="3074" max="3098" width="8.5703125" customWidth="1"/>
    <col min="3099" max="3099" width="10.7109375" customWidth="1"/>
    <col min="3329" max="3329" width="0" hidden="1" customWidth="1"/>
    <col min="3330" max="3354" width="8.5703125" customWidth="1"/>
    <col min="3355" max="3355" width="10.7109375" customWidth="1"/>
    <col min="3585" max="3585" width="0" hidden="1" customWidth="1"/>
    <col min="3586" max="3610" width="8.5703125" customWidth="1"/>
    <col min="3611" max="3611" width="10.7109375" customWidth="1"/>
    <col min="3841" max="3841" width="0" hidden="1" customWidth="1"/>
    <col min="3842" max="3866" width="8.5703125" customWidth="1"/>
    <col min="3867" max="3867" width="10.7109375" customWidth="1"/>
    <col min="4097" max="4097" width="0" hidden="1" customWidth="1"/>
    <col min="4098" max="4122" width="8.5703125" customWidth="1"/>
    <col min="4123" max="4123" width="10.7109375" customWidth="1"/>
    <col min="4353" max="4353" width="0" hidden="1" customWidth="1"/>
    <col min="4354" max="4378" width="8.5703125" customWidth="1"/>
    <col min="4379" max="4379" width="10.7109375" customWidth="1"/>
    <col min="4609" max="4609" width="0" hidden="1" customWidth="1"/>
    <col min="4610" max="4634" width="8.5703125" customWidth="1"/>
    <col min="4635" max="4635" width="10.7109375" customWidth="1"/>
    <col min="4865" max="4865" width="0" hidden="1" customWidth="1"/>
    <col min="4866" max="4890" width="8.5703125" customWidth="1"/>
    <col min="4891" max="4891" width="10.7109375" customWidth="1"/>
    <col min="5121" max="5121" width="0" hidden="1" customWidth="1"/>
    <col min="5122" max="5146" width="8.5703125" customWidth="1"/>
    <col min="5147" max="5147" width="10.7109375" customWidth="1"/>
    <col min="5377" max="5377" width="0" hidden="1" customWidth="1"/>
    <col min="5378" max="5402" width="8.5703125" customWidth="1"/>
    <col min="5403" max="5403" width="10.7109375" customWidth="1"/>
    <col min="5633" max="5633" width="0" hidden="1" customWidth="1"/>
    <col min="5634" max="5658" width="8.5703125" customWidth="1"/>
    <col min="5659" max="5659" width="10.7109375" customWidth="1"/>
    <col min="5889" max="5889" width="0" hidden="1" customWidth="1"/>
    <col min="5890" max="5914" width="8.5703125" customWidth="1"/>
    <col min="5915" max="5915" width="10.7109375" customWidth="1"/>
    <col min="6145" max="6145" width="0" hidden="1" customWidth="1"/>
    <col min="6146" max="6170" width="8.5703125" customWidth="1"/>
    <col min="6171" max="6171" width="10.7109375" customWidth="1"/>
    <col min="6401" max="6401" width="0" hidden="1" customWidth="1"/>
    <col min="6402" max="6426" width="8.5703125" customWidth="1"/>
    <col min="6427" max="6427" width="10.7109375" customWidth="1"/>
    <col min="6657" max="6657" width="0" hidden="1" customWidth="1"/>
    <col min="6658" max="6682" width="8.5703125" customWidth="1"/>
    <col min="6683" max="6683" width="10.7109375" customWidth="1"/>
    <col min="6913" max="6913" width="0" hidden="1" customWidth="1"/>
    <col min="6914" max="6938" width="8.5703125" customWidth="1"/>
    <col min="6939" max="6939" width="10.7109375" customWidth="1"/>
    <col min="7169" max="7169" width="0" hidden="1" customWidth="1"/>
    <col min="7170" max="7194" width="8.5703125" customWidth="1"/>
    <col min="7195" max="7195" width="10.7109375" customWidth="1"/>
    <col min="7425" max="7425" width="0" hidden="1" customWidth="1"/>
    <col min="7426" max="7450" width="8.5703125" customWidth="1"/>
    <col min="7451" max="7451" width="10.7109375" customWidth="1"/>
    <col min="7681" max="7681" width="0" hidden="1" customWidth="1"/>
    <col min="7682" max="7706" width="8.5703125" customWidth="1"/>
    <col min="7707" max="7707" width="10.7109375" customWidth="1"/>
    <col min="7937" max="7937" width="0" hidden="1" customWidth="1"/>
    <col min="7938" max="7962" width="8.5703125" customWidth="1"/>
    <col min="7963" max="7963" width="10.7109375" customWidth="1"/>
    <col min="8193" max="8193" width="0" hidden="1" customWidth="1"/>
    <col min="8194" max="8218" width="8.5703125" customWidth="1"/>
    <col min="8219" max="8219" width="10.7109375" customWidth="1"/>
    <col min="8449" max="8449" width="0" hidden="1" customWidth="1"/>
    <col min="8450" max="8474" width="8.5703125" customWidth="1"/>
    <col min="8475" max="8475" width="10.7109375" customWidth="1"/>
    <col min="8705" max="8705" width="0" hidden="1" customWidth="1"/>
    <col min="8706" max="8730" width="8.5703125" customWidth="1"/>
    <col min="8731" max="8731" width="10.7109375" customWidth="1"/>
    <col min="8961" max="8961" width="0" hidden="1" customWidth="1"/>
    <col min="8962" max="8986" width="8.5703125" customWidth="1"/>
    <col min="8987" max="8987" width="10.7109375" customWidth="1"/>
    <col min="9217" max="9217" width="0" hidden="1" customWidth="1"/>
    <col min="9218" max="9242" width="8.5703125" customWidth="1"/>
    <col min="9243" max="9243" width="10.7109375" customWidth="1"/>
    <col min="9473" max="9473" width="0" hidden="1" customWidth="1"/>
    <col min="9474" max="9498" width="8.5703125" customWidth="1"/>
    <col min="9499" max="9499" width="10.7109375" customWidth="1"/>
    <col min="9729" max="9729" width="0" hidden="1" customWidth="1"/>
    <col min="9730" max="9754" width="8.5703125" customWidth="1"/>
    <col min="9755" max="9755" width="10.7109375" customWidth="1"/>
    <col min="9985" max="9985" width="0" hidden="1" customWidth="1"/>
    <col min="9986" max="10010" width="8.5703125" customWidth="1"/>
    <col min="10011" max="10011" width="10.7109375" customWidth="1"/>
    <col min="10241" max="10241" width="0" hidden="1" customWidth="1"/>
    <col min="10242" max="10266" width="8.5703125" customWidth="1"/>
    <col min="10267" max="10267" width="10.7109375" customWidth="1"/>
    <col min="10497" max="10497" width="0" hidden="1" customWidth="1"/>
    <col min="10498" max="10522" width="8.5703125" customWidth="1"/>
    <col min="10523" max="10523" width="10.7109375" customWidth="1"/>
    <col min="10753" max="10753" width="0" hidden="1" customWidth="1"/>
    <col min="10754" max="10778" width="8.5703125" customWidth="1"/>
    <col min="10779" max="10779" width="10.7109375" customWidth="1"/>
    <col min="11009" max="11009" width="0" hidden="1" customWidth="1"/>
    <col min="11010" max="11034" width="8.5703125" customWidth="1"/>
    <col min="11035" max="11035" width="10.7109375" customWidth="1"/>
    <col min="11265" max="11265" width="0" hidden="1" customWidth="1"/>
    <col min="11266" max="11290" width="8.5703125" customWidth="1"/>
    <col min="11291" max="11291" width="10.7109375" customWidth="1"/>
    <col min="11521" max="11521" width="0" hidden="1" customWidth="1"/>
    <col min="11522" max="11546" width="8.5703125" customWidth="1"/>
    <col min="11547" max="11547" width="10.7109375" customWidth="1"/>
    <col min="11777" max="11777" width="0" hidden="1" customWidth="1"/>
    <col min="11778" max="11802" width="8.5703125" customWidth="1"/>
    <col min="11803" max="11803" width="10.7109375" customWidth="1"/>
    <col min="12033" max="12033" width="0" hidden="1" customWidth="1"/>
    <col min="12034" max="12058" width="8.5703125" customWidth="1"/>
    <col min="12059" max="12059" width="10.7109375" customWidth="1"/>
    <col min="12289" max="12289" width="0" hidden="1" customWidth="1"/>
    <col min="12290" max="12314" width="8.5703125" customWidth="1"/>
    <col min="12315" max="12315" width="10.7109375" customWidth="1"/>
    <col min="12545" max="12545" width="0" hidden="1" customWidth="1"/>
    <col min="12546" max="12570" width="8.5703125" customWidth="1"/>
    <col min="12571" max="12571" width="10.7109375" customWidth="1"/>
    <col min="12801" max="12801" width="0" hidden="1" customWidth="1"/>
    <col min="12802" max="12826" width="8.5703125" customWidth="1"/>
    <col min="12827" max="12827" width="10.7109375" customWidth="1"/>
    <col min="13057" max="13057" width="0" hidden="1" customWidth="1"/>
    <col min="13058" max="13082" width="8.5703125" customWidth="1"/>
    <col min="13083" max="13083" width="10.7109375" customWidth="1"/>
    <col min="13313" max="13313" width="0" hidden="1" customWidth="1"/>
    <col min="13314" max="13338" width="8.5703125" customWidth="1"/>
    <col min="13339" max="13339" width="10.7109375" customWidth="1"/>
    <col min="13569" max="13569" width="0" hidden="1" customWidth="1"/>
    <col min="13570" max="13594" width="8.5703125" customWidth="1"/>
    <col min="13595" max="13595" width="10.7109375" customWidth="1"/>
    <col min="13825" max="13825" width="0" hidden="1" customWidth="1"/>
    <col min="13826" max="13850" width="8.5703125" customWidth="1"/>
    <col min="13851" max="13851" width="10.7109375" customWidth="1"/>
    <col min="14081" max="14081" width="0" hidden="1" customWidth="1"/>
    <col min="14082" max="14106" width="8.5703125" customWidth="1"/>
    <col min="14107" max="14107" width="10.7109375" customWidth="1"/>
    <col min="14337" max="14337" width="0" hidden="1" customWidth="1"/>
    <col min="14338" max="14362" width="8.5703125" customWidth="1"/>
    <col min="14363" max="14363" width="10.7109375" customWidth="1"/>
    <col min="14593" max="14593" width="0" hidden="1" customWidth="1"/>
    <col min="14594" max="14618" width="8.5703125" customWidth="1"/>
    <col min="14619" max="14619" width="10.7109375" customWidth="1"/>
    <col min="14849" max="14849" width="0" hidden="1" customWidth="1"/>
    <col min="14850" max="14874" width="8.5703125" customWidth="1"/>
    <col min="14875" max="14875" width="10.7109375" customWidth="1"/>
    <col min="15105" max="15105" width="0" hidden="1" customWidth="1"/>
    <col min="15106" max="15130" width="8.5703125" customWidth="1"/>
    <col min="15131" max="15131" width="10.7109375" customWidth="1"/>
    <col min="15361" max="15361" width="0" hidden="1" customWidth="1"/>
    <col min="15362" max="15386" width="8.5703125" customWidth="1"/>
    <col min="15387" max="15387" width="10.7109375" customWidth="1"/>
    <col min="15617" max="15617" width="0" hidden="1" customWidth="1"/>
    <col min="15618" max="15642" width="8.5703125" customWidth="1"/>
    <col min="15643" max="15643" width="10.7109375" customWidth="1"/>
    <col min="15873" max="15873" width="0" hidden="1" customWidth="1"/>
    <col min="15874" max="15898" width="8.5703125" customWidth="1"/>
    <col min="15899" max="15899" width="10.7109375" customWidth="1"/>
    <col min="16129" max="16129" width="0" hidden="1" customWidth="1"/>
    <col min="16130" max="16154" width="8.5703125" customWidth="1"/>
    <col min="16155" max="16155" width="10.7109375" customWidth="1"/>
  </cols>
  <sheetData>
    <row r="1" spans="2:34" ht="1.5" customHeight="1" x14ac:dyDescent="0.2">
      <c r="B1" s="315" t="s">
        <v>257</v>
      </c>
      <c r="C1" s="315"/>
      <c r="D1" s="315"/>
      <c r="E1" s="315"/>
      <c r="F1" s="315"/>
      <c r="G1" s="315"/>
      <c r="H1" s="31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2:34" s="136" customFormat="1" ht="22.5" customHeight="1" x14ac:dyDescent="0.3">
      <c r="B2" s="316"/>
      <c r="C2" s="316"/>
      <c r="D2" s="316"/>
      <c r="E2" s="316"/>
      <c r="F2" s="316"/>
      <c r="G2" s="316"/>
      <c r="H2" s="316"/>
      <c r="I2" s="307" t="s">
        <v>219</v>
      </c>
      <c r="J2" s="318"/>
      <c r="K2" s="314"/>
      <c r="L2" s="265"/>
      <c r="M2" s="313" t="s">
        <v>256</v>
      </c>
      <c r="N2" s="313"/>
      <c r="O2" s="313"/>
      <c r="P2" s="313"/>
      <c r="Q2" s="313" t="s">
        <v>220</v>
      </c>
      <c r="R2" s="313"/>
      <c r="S2" s="314" t="s">
        <v>221</v>
      </c>
      <c r="T2" s="265"/>
      <c r="U2" s="265"/>
      <c r="V2" s="265"/>
      <c r="W2" s="265"/>
      <c r="X2" s="265"/>
      <c r="Y2" s="265"/>
      <c r="Z2" s="265"/>
      <c r="AA2" s="266"/>
      <c r="AD2"/>
      <c r="AE2"/>
      <c r="AF2"/>
      <c r="AG2"/>
      <c r="AH2"/>
    </row>
    <row r="3" spans="2:34" s="136" customFormat="1" ht="22.5" customHeight="1" x14ac:dyDescent="0.3">
      <c r="B3" s="307" t="s">
        <v>222</v>
      </c>
      <c r="C3" s="308"/>
      <c r="D3" s="265"/>
      <c r="E3" s="265"/>
      <c r="F3" s="265"/>
      <c r="G3" s="265"/>
      <c r="H3" s="266"/>
      <c r="I3" s="307" t="s">
        <v>223</v>
      </c>
      <c r="J3" s="308"/>
      <c r="K3" s="311"/>
      <c r="L3" s="312"/>
      <c r="M3" s="307" t="s">
        <v>224</v>
      </c>
      <c r="N3" s="308"/>
      <c r="O3" s="305"/>
      <c r="P3" s="306"/>
      <c r="Q3" s="307" t="s">
        <v>258</v>
      </c>
      <c r="R3" s="308"/>
      <c r="S3" s="309"/>
      <c r="T3" s="309"/>
      <c r="U3" s="309"/>
      <c r="V3" s="309"/>
      <c r="W3" s="309"/>
      <c r="X3" s="309"/>
      <c r="Y3" s="309"/>
      <c r="Z3" s="309"/>
      <c r="AA3" s="310"/>
      <c r="AD3"/>
      <c r="AE3"/>
      <c r="AF3"/>
      <c r="AG3"/>
      <c r="AH3"/>
    </row>
    <row r="4" spans="2:34" ht="16.5" customHeight="1" thickBot="1" x14ac:dyDescent="0.25">
      <c r="D4" s="105" t="e">
        <f>HLOOKUP(D3,#REF!,27,FALSE)</f>
        <v>#REF!</v>
      </c>
    </row>
    <row r="5" spans="2:34" ht="15.75" customHeight="1" x14ac:dyDescent="0.25">
      <c r="B5" s="254" t="s">
        <v>226</v>
      </c>
      <c r="C5" s="256" t="s">
        <v>227</v>
      </c>
      <c r="D5" s="247" t="s">
        <v>228</v>
      </c>
      <c r="E5" s="248"/>
      <c r="F5" s="249"/>
      <c r="G5" s="247" t="s">
        <v>229</v>
      </c>
      <c r="H5" s="248"/>
      <c r="I5" s="249"/>
      <c r="J5" s="297" t="s">
        <v>259</v>
      </c>
      <c r="K5" s="297"/>
      <c r="L5" s="297" t="s">
        <v>260</v>
      </c>
      <c r="M5" s="297"/>
      <c r="N5" s="297" t="s">
        <v>261</v>
      </c>
      <c r="O5" s="297"/>
      <c r="P5" s="297" t="s">
        <v>262</v>
      </c>
      <c r="Q5" s="297"/>
      <c r="R5" s="256" t="s">
        <v>263</v>
      </c>
      <c r="S5" s="297" t="s">
        <v>264</v>
      </c>
      <c r="T5" s="297"/>
      <c r="U5" s="297" t="s">
        <v>265</v>
      </c>
      <c r="V5" s="297"/>
      <c r="W5" s="297" t="s">
        <v>266</v>
      </c>
      <c r="X5" s="297"/>
      <c r="Y5" s="297" t="s">
        <v>267</v>
      </c>
      <c r="Z5" s="297"/>
      <c r="AA5" s="298" t="s">
        <v>235</v>
      </c>
    </row>
    <row r="6" spans="2:34" ht="15.75" customHeight="1" x14ac:dyDescent="0.25">
      <c r="B6" s="255"/>
      <c r="C6" s="257"/>
      <c r="D6" s="258"/>
      <c r="E6" s="259"/>
      <c r="F6" s="260"/>
      <c r="G6" s="258"/>
      <c r="H6" s="259"/>
      <c r="I6" s="260"/>
      <c r="J6" s="300" t="s">
        <v>268</v>
      </c>
      <c r="K6" s="300"/>
      <c r="L6" s="300" t="s">
        <v>268</v>
      </c>
      <c r="M6" s="300"/>
      <c r="N6" s="300" t="s">
        <v>268</v>
      </c>
      <c r="O6" s="300"/>
      <c r="P6" s="300" t="s">
        <v>269</v>
      </c>
      <c r="Q6" s="300"/>
      <c r="R6" s="257"/>
      <c r="S6" s="300" t="s">
        <v>268</v>
      </c>
      <c r="T6" s="300"/>
      <c r="U6" s="300" t="s">
        <v>268</v>
      </c>
      <c r="V6" s="300"/>
      <c r="W6" s="300" t="s">
        <v>268</v>
      </c>
      <c r="X6" s="300"/>
      <c r="Y6" s="300" t="s">
        <v>270</v>
      </c>
      <c r="Z6" s="300"/>
      <c r="AA6" s="299"/>
    </row>
    <row r="7" spans="2:34" ht="31.5" customHeight="1" x14ac:dyDescent="0.2">
      <c r="B7" s="255"/>
      <c r="C7" s="257"/>
      <c r="D7" s="261"/>
      <c r="E7" s="262"/>
      <c r="F7" s="263"/>
      <c r="G7" s="261"/>
      <c r="H7" s="262"/>
      <c r="I7" s="263"/>
      <c r="J7" s="215" t="s">
        <v>231</v>
      </c>
      <c r="K7" s="215"/>
      <c r="L7" s="215" t="s">
        <v>231</v>
      </c>
      <c r="M7" s="215"/>
      <c r="N7" s="215" t="s">
        <v>231</v>
      </c>
      <c r="O7" s="215"/>
      <c r="P7" s="215" t="s">
        <v>231</v>
      </c>
      <c r="Q7" s="215"/>
      <c r="R7" s="257"/>
      <c r="S7" s="215" t="s">
        <v>231</v>
      </c>
      <c r="T7" s="215"/>
      <c r="U7" s="215" t="s">
        <v>231</v>
      </c>
      <c r="V7" s="215"/>
      <c r="W7" s="215" t="s">
        <v>231</v>
      </c>
      <c r="X7" s="215"/>
      <c r="Y7" s="215" t="s">
        <v>231</v>
      </c>
      <c r="Z7" s="215"/>
      <c r="AA7" s="299"/>
    </row>
    <row r="8" spans="2:34" ht="31.5" customHeight="1" x14ac:dyDescent="0.2">
      <c r="B8" s="107">
        <v>1</v>
      </c>
      <c r="C8" s="108"/>
      <c r="D8" s="109"/>
      <c r="E8" s="137"/>
      <c r="F8" s="138"/>
      <c r="G8" s="109"/>
      <c r="H8" s="110"/>
      <c r="I8" s="111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39"/>
      <c r="Z8" s="139"/>
      <c r="AA8" s="115"/>
    </row>
    <row r="9" spans="2:34" ht="31.5" customHeight="1" x14ac:dyDescent="0.2">
      <c r="B9" s="107">
        <v>2</v>
      </c>
      <c r="C9" s="108"/>
      <c r="D9" s="109"/>
      <c r="E9" s="137"/>
      <c r="F9" s="138"/>
      <c r="G9" s="109"/>
      <c r="H9" s="110"/>
      <c r="I9" s="111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9"/>
      <c r="Z9" s="139"/>
      <c r="AA9" s="115"/>
    </row>
    <row r="10" spans="2:34" ht="31.5" customHeight="1" x14ac:dyDescent="0.2">
      <c r="B10" s="107">
        <v>3</v>
      </c>
      <c r="C10" s="108"/>
      <c r="D10" s="109"/>
      <c r="E10" s="137"/>
      <c r="F10" s="138"/>
      <c r="G10" s="109"/>
      <c r="H10" s="110"/>
      <c r="I10" s="111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39"/>
      <c r="Z10" s="139"/>
      <c r="AA10" s="115"/>
    </row>
    <row r="11" spans="2:34" ht="31.5" customHeight="1" x14ac:dyDescent="0.2">
      <c r="B11" s="107">
        <v>4</v>
      </c>
      <c r="C11" s="108"/>
      <c r="D11" s="109"/>
      <c r="E11" s="137"/>
      <c r="F11" s="138"/>
      <c r="G11" s="109"/>
      <c r="H11" s="110"/>
      <c r="I11" s="111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39"/>
      <c r="Z11" s="139"/>
      <c r="AA11" s="115"/>
    </row>
    <row r="12" spans="2:34" ht="31.5" customHeight="1" x14ac:dyDescent="0.2">
      <c r="B12" s="107">
        <v>5</v>
      </c>
      <c r="C12" s="108"/>
      <c r="D12" s="109"/>
      <c r="E12" s="137"/>
      <c r="F12" s="138"/>
      <c r="G12" s="109"/>
      <c r="H12" s="110"/>
      <c r="I12" s="111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9"/>
      <c r="Z12" s="139"/>
      <c r="AA12" s="115"/>
    </row>
    <row r="13" spans="2:34" ht="31.5" customHeight="1" x14ac:dyDescent="0.2">
      <c r="B13" s="107">
        <v>6</v>
      </c>
      <c r="C13" s="108"/>
      <c r="D13" s="109"/>
      <c r="E13" s="137"/>
      <c r="F13" s="138"/>
      <c r="G13" s="109"/>
      <c r="H13" s="110"/>
      <c r="I13" s="111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9"/>
      <c r="Z13" s="139"/>
      <c r="AA13" s="115"/>
    </row>
    <row r="14" spans="2:34" ht="31.5" customHeight="1" x14ac:dyDescent="0.2">
      <c r="B14" s="107">
        <v>7</v>
      </c>
      <c r="C14" s="108"/>
      <c r="D14" s="109"/>
      <c r="E14" s="137"/>
      <c r="F14" s="138"/>
      <c r="G14" s="109"/>
      <c r="H14" s="110"/>
      <c r="I14" s="111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39"/>
      <c r="Z14" s="139"/>
      <c r="AA14" s="115"/>
    </row>
    <row r="15" spans="2:34" ht="31.5" customHeight="1" x14ac:dyDescent="0.2">
      <c r="B15" s="107">
        <v>8</v>
      </c>
      <c r="C15" s="108"/>
      <c r="D15" s="109"/>
      <c r="E15" s="137"/>
      <c r="F15" s="138"/>
      <c r="G15" s="109"/>
      <c r="H15" s="110"/>
      <c r="I15" s="111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39"/>
      <c r="Z15" s="139"/>
      <c r="AA15" s="115"/>
    </row>
    <row r="16" spans="2:34" ht="31.5" customHeight="1" x14ac:dyDescent="0.2">
      <c r="B16" s="107">
        <v>9</v>
      </c>
      <c r="C16" s="108"/>
      <c r="D16" s="109"/>
      <c r="E16" s="137"/>
      <c r="F16" s="138"/>
      <c r="G16" s="109"/>
      <c r="H16" s="110"/>
      <c r="I16" s="111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39"/>
      <c r="Z16" s="139"/>
      <c r="AA16" s="115"/>
    </row>
    <row r="17" spans="2:27" ht="31.5" customHeight="1" x14ac:dyDescent="0.2">
      <c r="B17" s="107">
        <v>10</v>
      </c>
      <c r="C17" s="108"/>
      <c r="D17" s="109"/>
      <c r="E17" s="137"/>
      <c r="F17" s="138"/>
      <c r="G17" s="109"/>
      <c r="H17" s="110"/>
      <c r="I17" s="111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39"/>
      <c r="Z17" s="139"/>
      <c r="AA17" s="115"/>
    </row>
    <row r="18" spans="2:27" ht="31.5" customHeight="1" x14ac:dyDescent="0.2">
      <c r="B18" s="107">
        <v>11</v>
      </c>
      <c r="C18" s="108"/>
      <c r="D18" s="109"/>
      <c r="E18" s="137"/>
      <c r="F18" s="138"/>
      <c r="G18" s="109"/>
      <c r="H18" s="110"/>
      <c r="I18" s="111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39"/>
      <c r="Z18" s="139"/>
      <c r="AA18" s="115"/>
    </row>
    <row r="19" spans="2:27" ht="31.5" customHeight="1" x14ac:dyDescent="0.2">
      <c r="B19" s="107">
        <v>12</v>
      </c>
      <c r="C19" s="108"/>
      <c r="D19" s="109"/>
      <c r="E19" s="137"/>
      <c r="F19" s="138"/>
      <c r="G19" s="109"/>
      <c r="H19" s="110"/>
      <c r="I19" s="111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39"/>
      <c r="Z19" s="139"/>
      <c r="AA19" s="115"/>
    </row>
    <row r="20" spans="2:27" ht="31.5" customHeight="1" x14ac:dyDescent="0.2">
      <c r="B20" s="107">
        <v>13</v>
      </c>
      <c r="C20" s="108"/>
      <c r="D20" s="109"/>
      <c r="E20" s="137"/>
      <c r="F20" s="138"/>
      <c r="G20" s="109"/>
      <c r="H20" s="110"/>
      <c r="I20" s="111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9"/>
      <c r="Z20" s="139"/>
      <c r="AA20" s="115"/>
    </row>
    <row r="21" spans="2:27" ht="31.5" customHeight="1" x14ac:dyDescent="0.2">
      <c r="B21" s="107">
        <v>14</v>
      </c>
      <c r="C21" s="108"/>
      <c r="D21" s="109"/>
      <c r="E21" s="137"/>
      <c r="F21" s="138"/>
      <c r="G21" s="109"/>
      <c r="H21" s="110"/>
      <c r="I21" s="111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9"/>
      <c r="Z21" s="139"/>
      <c r="AA21" s="115"/>
    </row>
    <row r="22" spans="2:27" ht="31.5" customHeight="1" x14ac:dyDescent="0.2">
      <c r="B22" s="107">
        <v>15</v>
      </c>
      <c r="C22" s="108"/>
      <c r="D22" s="109"/>
      <c r="E22" s="137"/>
      <c r="F22" s="138"/>
      <c r="G22" s="109"/>
      <c r="H22" s="110"/>
      <c r="I22" s="111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39"/>
      <c r="Z22" s="139"/>
      <c r="AA22" s="115"/>
    </row>
    <row r="23" spans="2:27" ht="31.5" customHeight="1" thickBot="1" x14ac:dyDescent="0.25">
      <c r="B23" s="116">
        <v>16</v>
      </c>
      <c r="C23" s="117"/>
      <c r="D23" s="118"/>
      <c r="E23" s="140"/>
      <c r="F23" s="141"/>
      <c r="G23" s="118"/>
      <c r="H23" s="119"/>
      <c r="I23" s="120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3"/>
      <c r="Z23" s="143"/>
      <c r="AA23" s="124"/>
    </row>
    <row r="24" spans="2:27" ht="16.5" customHeight="1" x14ac:dyDescent="0.2"/>
    <row r="25" spans="2:27" ht="18" customHeight="1" x14ac:dyDescent="0.2">
      <c r="B25" s="217" t="s">
        <v>271</v>
      </c>
      <c r="C25" s="218"/>
      <c r="D25" s="218"/>
      <c r="E25" s="218"/>
      <c r="F25" s="218"/>
      <c r="G25" s="218"/>
      <c r="H25" s="218"/>
      <c r="I25" s="218"/>
      <c r="J25" s="218"/>
      <c r="K25" s="219"/>
      <c r="L25" s="144"/>
      <c r="M25" s="217" t="s">
        <v>271</v>
      </c>
      <c r="N25" s="218"/>
      <c r="O25" s="218"/>
      <c r="P25" s="218"/>
      <c r="Q25" s="218"/>
      <c r="R25" s="218"/>
      <c r="S25" s="218"/>
      <c r="T25" s="218"/>
      <c r="U25" s="218"/>
      <c r="V25" s="219"/>
      <c r="W25" s="145"/>
      <c r="X25" s="295" t="s">
        <v>236</v>
      </c>
      <c r="Y25" s="295"/>
      <c r="Z25" s="295"/>
      <c r="AA25" s="295"/>
    </row>
    <row r="26" spans="2:27" ht="26.25" customHeight="1" x14ac:dyDescent="0.2">
      <c r="B26" s="125" t="s">
        <v>237</v>
      </c>
      <c r="C26" s="125" t="s">
        <v>238</v>
      </c>
      <c r="D26" s="217" t="s">
        <v>228</v>
      </c>
      <c r="E26" s="218"/>
      <c r="F26" s="219"/>
      <c r="G26" s="217" t="s">
        <v>229</v>
      </c>
      <c r="H26" s="218"/>
      <c r="I26" s="219"/>
      <c r="J26" s="217" t="s">
        <v>231</v>
      </c>
      <c r="K26" s="219"/>
      <c r="L26" s="144"/>
      <c r="M26" s="125" t="s">
        <v>237</v>
      </c>
      <c r="N26" s="125" t="s">
        <v>238</v>
      </c>
      <c r="O26" s="217" t="s">
        <v>228</v>
      </c>
      <c r="P26" s="218"/>
      <c r="Q26" s="218"/>
      <c r="R26" s="217" t="s">
        <v>229</v>
      </c>
      <c r="S26" s="218"/>
      <c r="T26" s="219"/>
      <c r="U26" s="204" t="s">
        <v>231</v>
      </c>
      <c r="V26" s="204"/>
      <c r="W26" s="145"/>
      <c r="X26" s="292"/>
      <c r="Y26" s="293"/>
      <c r="Z26" s="293"/>
      <c r="AA26" s="294"/>
    </row>
    <row r="27" spans="2:27" ht="26.25" customHeight="1" x14ac:dyDescent="0.2">
      <c r="B27" s="128" t="s">
        <v>239</v>
      </c>
      <c r="C27" s="129"/>
      <c r="D27" s="211"/>
      <c r="E27" s="212"/>
      <c r="F27" s="213"/>
      <c r="G27" s="211"/>
      <c r="H27" s="212"/>
      <c r="I27" s="213"/>
      <c r="J27" s="146"/>
      <c r="K27" s="146"/>
      <c r="L27" s="144"/>
      <c r="M27" s="128" t="s">
        <v>240</v>
      </c>
      <c r="N27" s="129"/>
      <c r="O27" s="211"/>
      <c r="P27" s="212"/>
      <c r="Q27" s="213"/>
      <c r="R27" s="211"/>
      <c r="S27" s="212"/>
      <c r="T27" s="213"/>
      <c r="U27" s="146"/>
      <c r="V27" s="146"/>
      <c r="W27" s="147"/>
      <c r="X27" s="292"/>
      <c r="Y27" s="293"/>
      <c r="Z27" s="293"/>
      <c r="AA27" s="294"/>
    </row>
    <row r="28" spans="2:27" ht="26.25" customHeight="1" x14ac:dyDescent="0.2">
      <c r="B28" s="128" t="s">
        <v>241</v>
      </c>
      <c r="C28" s="129"/>
      <c r="D28" s="211"/>
      <c r="E28" s="212"/>
      <c r="F28" s="213"/>
      <c r="G28" s="211"/>
      <c r="H28" s="212"/>
      <c r="I28" s="213"/>
      <c r="J28" s="146"/>
      <c r="K28" s="146"/>
      <c r="L28" s="144"/>
      <c r="M28" s="128" t="s">
        <v>242</v>
      </c>
      <c r="N28" s="129"/>
      <c r="O28" s="211"/>
      <c r="P28" s="212"/>
      <c r="Q28" s="213"/>
      <c r="R28" s="211"/>
      <c r="S28" s="212"/>
      <c r="T28" s="213"/>
      <c r="U28" s="146"/>
      <c r="V28" s="146"/>
      <c r="W28" s="147"/>
      <c r="X28" s="292"/>
      <c r="Y28" s="293"/>
      <c r="Z28" s="293"/>
      <c r="AA28" s="294"/>
    </row>
    <row r="29" spans="2:27" ht="26.25" customHeight="1" x14ac:dyDescent="0.2">
      <c r="B29" s="128" t="s">
        <v>243</v>
      </c>
      <c r="C29" s="129"/>
      <c r="D29" s="211"/>
      <c r="E29" s="212"/>
      <c r="F29" s="213"/>
      <c r="G29" s="211"/>
      <c r="H29" s="212"/>
      <c r="I29" s="213"/>
      <c r="J29" s="146"/>
      <c r="K29" s="146"/>
      <c r="L29" s="144"/>
      <c r="M29" s="128" t="s">
        <v>244</v>
      </c>
      <c r="N29" s="129"/>
      <c r="O29" s="211"/>
      <c r="P29" s="212"/>
      <c r="Q29" s="213"/>
      <c r="R29" s="211"/>
      <c r="S29" s="212"/>
      <c r="T29" s="213"/>
      <c r="U29" s="146"/>
      <c r="V29" s="146"/>
      <c r="W29" s="147"/>
      <c r="X29" s="292"/>
      <c r="Y29" s="293"/>
      <c r="Z29" s="293"/>
      <c r="AA29" s="294"/>
    </row>
    <row r="30" spans="2:27" ht="26.25" customHeight="1" x14ac:dyDescent="0.2">
      <c r="B30" s="128" t="s">
        <v>245</v>
      </c>
      <c r="C30" s="129"/>
      <c r="D30" s="211"/>
      <c r="E30" s="212"/>
      <c r="F30" s="213"/>
      <c r="G30" s="211"/>
      <c r="H30" s="212"/>
      <c r="I30" s="213"/>
      <c r="J30" s="146"/>
      <c r="K30" s="146"/>
      <c r="L30" s="144"/>
      <c r="M30" s="128" t="s">
        <v>246</v>
      </c>
      <c r="N30" s="129"/>
      <c r="O30" s="211"/>
      <c r="P30" s="212"/>
      <c r="Q30" s="213"/>
      <c r="R30" s="211"/>
      <c r="S30" s="212"/>
      <c r="T30" s="213"/>
      <c r="U30" s="146"/>
      <c r="V30" s="146"/>
      <c r="W30" s="147"/>
      <c r="X30" s="292"/>
      <c r="Y30" s="293"/>
      <c r="Z30" s="293"/>
      <c r="AA30" s="294"/>
    </row>
    <row r="31" spans="2:27" ht="26.25" customHeight="1" x14ac:dyDescent="0.2">
      <c r="B31" s="128" t="s">
        <v>247</v>
      </c>
      <c r="C31" s="129"/>
      <c r="D31" s="211"/>
      <c r="E31" s="212"/>
      <c r="F31" s="213"/>
      <c r="G31" s="211"/>
      <c r="H31" s="212"/>
      <c r="I31" s="213"/>
      <c r="J31" s="146"/>
      <c r="K31" s="146"/>
      <c r="L31" s="144"/>
      <c r="M31" s="128" t="s">
        <v>248</v>
      </c>
      <c r="N31" s="129"/>
      <c r="O31" s="211"/>
      <c r="P31" s="212"/>
      <c r="Q31" s="213"/>
      <c r="R31" s="211"/>
      <c r="S31" s="212"/>
      <c r="T31" s="213"/>
      <c r="U31" s="146"/>
      <c r="V31" s="146"/>
      <c r="W31" s="147"/>
      <c r="X31" s="292"/>
      <c r="Y31" s="293"/>
      <c r="Z31" s="293"/>
      <c r="AA31" s="294"/>
    </row>
    <row r="32" spans="2:27" ht="26.25" customHeight="1" x14ac:dyDescent="0.2">
      <c r="B32" s="128" t="s">
        <v>249</v>
      </c>
      <c r="C32" s="129"/>
      <c r="D32" s="211"/>
      <c r="E32" s="212"/>
      <c r="F32" s="213"/>
      <c r="G32" s="211"/>
      <c r="H32" s="212"/>
      <c r="I32" s="213"/>
      <c r="J32" s="146"/>
      <c r="K32" s="146"/>
      <c r="L32" s="144"/>
      <c r="M32" s="128" t="s">
        <v>250</v>
      </c>
      <c r="N32" s="129"/>
      <c r="O32" s="211"/>
      <c r="P32" s="212"/>
      <c r="Q32" s="213"/>
      <c r="R32" s="211"/>
      <c r="S32" s="212"/>
      <c r="T32" s="213"/>
      <c r="U32" s="146"/>
      <c r="V32" s="146"/>
      <c r="W32" s="147"/>
      <c r="X32" s="216" t="s">
        <v>251</v>
      </c>
      <c r="Y32" s="216"/>
      <c r="Z32" s="216"/>
      <c r="AA32" s="216"/>
    </row>
    <row r="33" spans="2:27" ht="26.25" customHeight="1" x14ac:dyDescent="0.2">
      <c r="B33" s="128" t="s">
        <v>252</v>
      </c>
      <c r="C33" s="129"/>
      <c r="D33" s="211"/>
      <c r="E33" s="212"/>
      <c r="F33" s="213"/>
      <c r="G33" s="211"/>
      <c r="H33" s="212"/>
      <c r="I33" s="213"/>
      <c r="J33" s="146"/>
      <c r="K33" s="146"/>
      <c r="L33" s="144"/>
      <c r="M33" s="128" t="s">
        <v>253</v>
      </c>
      <c r="N33" s="129"/>
      <c r="O33" s="211"/>
      <c r="P33" s="212"/>
      <c r="Q33" s="213"/>
      <c r="R33" s="211"/>
      <c r="S33" s="212"/>
      <c r="T33" s="213"/>
      <c r="U33" s="146"/>
      <c r="V33" s="146"/>
      <c r="W33" s="147"/>
      <c r="X33" s="286"/>
      <c r="Y33" s="287"/>
      <c r="Z33" s="287"/>
      <c r="AA33" s="288"/>
    </row>
    <row r="34" spans="2:27" ht="26.25" customHeight="1" x14ac:dyDescent="0.2">
      <c r="B34" s="128" t="s">
        <v>254</v>
      </c>
      <c r="C34" s="129"/>
      <c r="D34" s="211"/>
      <c r="E34" s="212"/>
      <c r="F34" s="213"/>
      <c r="G34" s="211"/>
      <c r="H34" s="212"/>
      <c r="I34" s="213"/>
      <c r="J34" s="146"/>
      <c r="K34" s="146"/>
      <c r="L34" s="144"/>
      <c r="M34" s="128" t="s">
        <v>255</v>
      </c>
      <c r="N34" s="129"/>
      <c r="O34" s="211"/>
      <c r="P34" s="212"/>
      <c r="Q34" s="213"/>
      <c r="R34" s="211"/>
      <c r="S34" s="212"/>
      <c r="T34" s="213"/>
      <c r="U34" s="146"/>
      <c r="V34" s="146"/>
      <c r="W34" s="147"/>
      <c r="X34" s="289"/>
      <c r="Y34" s="290"/>
      <c r="Z34" s="290"/>
      <c r="AA34" s="291"/>
    </row>
    <row r="35" spans="2:27" hidden="1" x14ac:dyDescent="0.2">
      <c r="B35" s="130">
        <v>0</v>
      </c>
      <c r="C35" s="131"/>
      <c r="D35" s="131"/>
      <c r="E35" s="131"/>
      <c r="F35" s="131"/>
      <c r="X35" s="285" t="s">
        <v>272</v>
      </c>
      <c r="Y35" s="285"/>
      <c r="Z35" s="285"/>
      <c r="AA35" s="285"/>
    </row>
    <row r="36" spans="2:27" hidden="1" x14ac:dyDescent="0.2">
      <c r="B36" s="132" t="e">
        <f>IF(E36="",B35,B35+1)</f>
        <v>#REF!</v>
      </c>
      <c r="C36" s="133">
        <v>1</v>
      </c>
      <c r="D36" s="134" t="e">
        <f>VLOOKUP("BIB",#REF!,25+C36*2)</f>
        <v>#REF!</v>
      </c>
      <c r="E36" s="134" t="e">
        <f>VLOOKUP($K$3,#REF!,25+C36*2,FALSE)</f>
        <v>#REF!</v>
      </c>
      <c r="F36" s="134" t="e">
        <f>VLOOKUP("COUNTY",#REF!,25+C36*2)</f>
        <v>#REF!</v>
      </c>
    </row>
    <row r="37" spans="2:27" hidden="1" x14ac:dyDescent="0.2">
      <c r="B37" s="132" t="e">
        <f t="shared" ref="B37:B56" si="0">IF(E37="",B36,B36+1)</f>
        <v>#REF!</v>
      </c>
      <c r="C37" s="133">
        <v>2</v>
      </c>
      <c r="D37" s="134" t="e">
        <f>VLOOKUP("BIB",#REF!,25+C37*2)</f>
        <v>#REF!</v>
      </c>
      <c r="E37" s="134" t="e">
        <f>VLOOKUP($K$3,#REF!,25+C37*2,FALSE)</f>
        <v>#REF!</v>
      </c>
      <c r="F37" s="134" t="e">
        <f>VLOOKUP("COUNTY",#REF!,25+C37*2)</f>
        <v>#REF!</v>
      </c>
    </row>
    <row r="38" spans="2:27" hidden="1" x14ac:dyDescent="0.2">
      <c r="B38" s="132" t="e">
        <f t="shared" si="0"/>
        <v>#REF!</v>
      </c>
      <c r="C38" s="133">
        <v>3</v>
      </c>
      <c r="D38" s="134" t="e">
        <f>VLOOKUP("BIB",#REF!,25+C38*2)</f>
        <v>#REF!</v>
      </c>
      <c r="E38" s="134" t="e">
        <f>VLOOKUP($K$3,#REF!,25+C38*2,FALSE)</f>
        <v>#REF!</v>
      </c>
      <c r="F38" s="134" t="e">
        <f>VLOOKUP("COUNTY",#REF!,25+C38*2)</f>
        <v>#REF!</v>
      </c>
    </row>
    <row r="39" spans="2:27" hidden="1" x14ac:dyDescent="0.2">
      <c r="B39" s="132" t="e">
        <f t="shared" si="0"/>
        <v>#REF!</v>
      </c>
      <c r="C39" s="133">
        <v>4</v>
      </c>
      <c r="D39" s="134" t="e">
        <f>VLOOKUP("BIB",#REF!,25+C39*2)</f>
        <v>#REF!</v>
      </c>
      <c r="E39" s="134" t="e">
        <f>VLOOKUP($K$3,#REF!,25+C39*2,FALSE)</f>
        <v>#REF!</v>
      </c>
      <c r="F39" s="134" t="e">
        <f>VLOOKUP("COUNTY",#REF!,25+C39*2)</f>
        <v>#REF!</v>
      </c>
    </row>
    <row r="40" spans="2:27" hidden="1" x14ac:dyDescent="0.2">
      <c r="B40" s="132" t="e">
        <f t="shared" si="0"/>
        <v>#REF!</v>
      </c>
      <c r="C40" s="133">
        <v>5</v>
      </c>
      <c r="D40" s="134" t="e">
        <f>VLOOKUP("BIB",#REF!,25+C40*2)</f>
        <v>#REF!</v>
      </c>
      <c r="E40" s="134" t="e">
        <f>VLOOKUP($K$3,#REF!,25+C40*2,FALSE)</f>
        <v>#REF!</v>
      </c>
      <c r="F40" s="134" t="e">
        <f>VLOOKUP("COUNTY",#REF!,25+C40*2)</f>
        <v>#REF!</v>
      </c>
    </row>
    <row r="41" spans="2:27" hidden="1" x14ac:dyDescent="0.2">
      <c r="B41" s="132" t="e">
        <f t="shared" si="0"/>
        <v>#REF!</v>
      </c>
      <c r="C41" s="133">
        <v>6</v>
      </c>
      <c r="D41" s="134" t="e">
        <f>VLOOKUP("BIB",#REF!,25+C41*2)</f>
        <v>#REF!</v>
      </c>
      <c r="E41" s="134" t="e">
        <f>VLOOKUP($K$3,#REF!,25+C41*2,FALSE)</f>
        <v>#REF!</v>
      </c>
      <c r="F41" s="134" t="e">
        <f>VLOOKUP("COUNTY",#REF!,25+C41*2)</f>
        <v>#REF!</v>
      </c>
    </row>
    <row r="42" spans="2:27" hidden="1" x14ac:dyDescent="0.2">
      <c r="B42" s="132" t="e">
        <f t="shared" si="0"/>
        <v>#REF!</v>
      </c>
      <c r="C42" s="133">
        <v>7</v>
      </c>
      <c r="D42" s="134" t="e">
        <f>VLOOKUP("BIB",#REF!,25+C42*2)</f>
        <v>#REF!</v>
      </c>
      <c r="E42" s="134" t="e">
        <f>VLOOKUP($K$3,#REF!,25+C42*2,FALSE)</f>
        <v>#REF!</v>
      </c>
      <c r="F42" s="134" t="e">
        <f>VLOOKUP("COUNTY",#REF!,25+C42*2)</f>
        <v>#REF!</v>
      </c>
    </row>
    <row r="43" spans="2:27" hidden="1" x14ac:dyDescent="0.2">
      <c r="B43" s="132" t="e">
        <f t="shared" si="0"/>
        <v>#REF!</v>
      </c>
      <c r="C43" s="133">
        <v>8</v>
      </c>
      <c r="D43" s="134" t="e">
        <f>VLOOKUP("BIB",#REF!,25+C43*2)</f>
        <v>#REF!</v>
      </c>
      <c r="E43" s="134" t="e">
        <f>VLOOKUP($K$3,#REF!,25+C43*2,FALSE)</f>
        <v>#REF!</v>
      </c>
      <c r="F43" s="134" t="e">
        <f>VLOOKUP("COUNTY",#REF!,25+C43*2)</f>
        <v>#REF!</v>
      </c>
    </row>
    <row r="44" spans="2:27" hidden="1" x14ac:dyDescent="0.2">
      <c r="B44" s="132" t="e">
        <f t="shared" si="0"/>
        <v>#REF!</v>
      </c>
      <c r="C44" s="133">
        <v>9</v>
      </c>
      <c r="D44" s="134" t="e">
        <f>VLOOKUP("BIB",#REF!,25+C44*2)</f>
        <v>#REF!</v>
      </c>
      <c r="E44" s="134" t="e">
        <f>VLOOKUP($K$3,#REF!,25+C44*2,FALSE)</f>
        <v>#REF!</v>
      </c>
      <c r="F44" s="134" t="e">
        <f>VLOOKUP("COUNTY",#REF!,25+C44*2)</f>
        <v>#REF!</v>
      </c>
    </row>
    <row r="45" spans="2:27" hidden="1" x14ac:dyDescent="0.2">
      <c r="B45" s="132" t="e">
        <f t="shared" si="0"/>
        <v>#REF!</v>
      </c>
      <c r="C45" s="133">
        <v>10</v>
      </c>
      <c r="D45" s="134" t="e">
        <f>VLOOKUP("BIB",#REF!,25+C45*2)</f>
        <v>#REF!</v>
      </c>
      <c r="E45" s="134" t="e">
        <f>VLOOKUP($K$3,#REF!,25+C45*2,FALSE)</f>
        <v>#REF!</v>
      </c>
      <c r="F45" s="134" t="e">
        <f>VLOOKUP("COUNTY",#REF!,25+C45*2)</f>
        <v>#REF!</v>
      </c>
    </row>
    <row r="46" spans="2:27" hidden="1" x14ac:dyDescent="0.2">
      <c r="B46" s="132" t="e">
        <f t="shared" si="0"/>
        <v>#REF!</v>
      </c>
      <c r="C46" s="133">
        <v>11</v>
      </c>
      <c r="D46" s="134" t="e">
        <f>VLOOKUP("BIB",#REF!,25+C46*2)</f>
        <v>#REF!</v>
      </c>
      <c r="E46" s="134" t="e">
        <f>VLOOKUP($K$3,#REF!,25+C46*2,FALSE)</f>
        <v>#REF!</v>
      </c>
      <c r="F46" s="134" t="e">
        <f>VLOOKUP("COUNTY",#REF!,25+C46*2)</f>
        <v>#REF!</v>
      </c>
    </row>
    <row r="47" spans="2:27" hidden="1" x14ac:dyDescent="0.2">
      <c r="B47" s="132" t="e">
        <f t="shared" si="0"/>
        <v>#REF!</v>
      </c>
      <c r="C47" s="133">
        <v>12</v>
      </c>
      <c r="D47" s="134" t="e">
        <f>VLOOKUP("BIB",#REF!,25+C47*2)</f>
        <v>#REF!</v>
      </c>
      <c r="E47" s="134" t="e">
        <f>VLOOKUP($K$3,#REF!,25+C47*2,FALSE)</f>
        <v>#REF!</v>
      </c>
      <c r="F47" s="134" t="e">
        <f>VLOOKUP("COUNTY",#REF!,25+C47*2)</f>
        <v>#REF!</v>
      </c>
    </row>
    <row r="48" spans="2:27" hidden="1" x14ac:dyDescent="0.2">
      <c r="B48" s="132" t="e">
        <f t="shared" si="0"/>
        <v>#REF!</v>
      </c>
      <c r="C48" s="133">
        <v>13</v>
      </c>
      <c r="D48" s="134" t="e">
        <f>VLOOKUP("BIB",#REF!,25+C48*2)</f>
        <v>#REF!</v>
      </c>
      <c r="E48" s="134" t="e">
        <f>VLOOKUP($K$3,#REF!,25+C48*2,FALSE)</f>
        <v>#REF!</v>
      </c>
      <c r="F48" s="134" t="e">
        <f>VLOOKUP("COUNTY",#REF!,25+C48*2)</f>
        <v>#REF!</v>
      </c>
    </row>
    <row r="49" spans="2:6" hidden="1" x14ac:dyDescent="0.2">
      <c r="B49" s="132" t="e">
        <f t="shared" si="0"/>
        <v>#REF!</v>
      </c>
      <c r="C49" s="133">
        <v>14</v>
      </c>
      <c r="D49" s="134" t="e">
        <f>VLOOKUP("BIB",#REF!,25+C49*2)</f>
        <v>#REF!</v>
      </c>
      <c r="E49" s="134" t="e">
        <f>VLOOKUP($K$3,#REF!,25+C49*2,FALSE)</f>
        <v>#REF!</v>
      </c>
      <c r="F49" s="134" t="e">
        <f>VLOOKUP("COUNTY",#REF!,25+C49*2)</f>
        <v>#REF!</v>
      </c>
    </row>
    <row r="50" spans="2:6" hidden="1" x14ac:dyDescent="0.2">
      <c r="B50" s="132" t="e">
        <f t="shared" si="0"/>
        <v>#REF!</v>
      </c>
      <c r="C50" s="133">
        <v>15</v>
      </c>
      <c r="D50" s="134" t="e">
        <f>VLOOKUP("BIB",#REF!,25+C50*2)</f>
        <v>#REF!</v>
      </c>
      <c r="E50" s="134" t="e">
        <f>VLOOKUP($K$3,#REF!,25+C50*2,FALSE)</f>
        <v>#REF!</v>
      </c>
      <c r="F50" s="134" t="e">
        <f>VLOOKUP("COUNTY",#REF!,25+C50*2)</f>
        <v>#REF!</v>
      </c>
    </row>
    <row r="51" spans="2:6" hidden="1" x14ac:dyDescent="0.2">
      <c r="B51" s="132" t="e">
        <f t="shared" si="0"/>
        <v>#REF!</v>
      </c>
      <c r="C51" s="133">
        <v>16</v>
      </c>
      <c r="D51" s="134" t="e">
        <f>VLOOKUP("BIB",#REF!,25+C51*2)</f>
        <v>#REF!</v>
      </c>
      <c r="E51" s="134" t="e">
        <f>VLOOKUP($K$3,#REF!,25+C51*2,FALSE)</f>
        <v>#REF!</v>
      </c>
      <c r="F51" s="134" t="e">
        <f>VLOOKUP("COUNTY",#REF!,25+C51*2)</f>
        <v>#REF!</v>
      </c>
    </row>
    <row r="52" spans="2:6" hidden="1" x14ac:dyDescent="0.2">
      <c r="B52" s="132" t="e">
        <f t="shared" si="0"/>
        <v>#REF!</v>
      </c>
      <c r="C52" s="133">
        <v>17</v>
      </c>
      <c r="D52" s="134" t="e">
        <f>VLOOKUP("BIB",#REF!,25+C52*2)</f>
        <v>#REF!</v>
      </c>
      <c r="E52" s="134" t="e">
        <f>VLOOKUP($K$3,#REF!,25+C52*2,FALSE)</f>
        <v>#REF!</v>
      </c>
      <c r="F52" s="134" t="e">
        <f>VLOOKUP("COUNTY",#REF!,25+C52*2)</f>
        <v>#REF!</v>
      </c>
    </row>
    <row r="53" spans="2:6" hidden="1" x14ac:dyDescent="0.2">
      <c r="B53" s="132" t="e">
        <f t="shared" si="0"/>
        <v>#REF!</v>
      </c>
      <c r="C53" s="133">
        <v>18</v>
      </c>
      <c r="D53" s="134" t="e">
        <f>VLOOKUP("BIB",#REF!,25+C53*2)</f>
        <v>#REF!</v>
      </c>
      <c r="E53" s="134" t="e">
        <f>VLOOKUP($K$3,#REF!,25+C53*2,FALSE)</f>
        <v>#REF!</v>
      </c>
      <c r="F53" s="134" t="e">
        <f>VLOOKUP("COUNTY",#REF!,25+C53*2)</f>
        <v>#REF!</v>
      </c>
    </row>
    <row r="54" spans="2:6" hidden="1" x14ac:dyDescent="0.2">
      <c r="B54" s="132" t="e">
        <f t="shared" si="0"/>
        <v>#REF!</v>
      </c>
      <c r="C54" s="133">
        <v>19</v>
      </c>
      <c r="D54" s="134" t="e">
        <f>VLOOKUP("BIB",#REF!,25+C54*2)</f>
        <v>#REF!</v>
      </c>
      <c r="E54" s="134" t="e">
        <f>VLOOKUP($K$3,#REF!,25+C54*2,FALSE)</f>
        <v>#REF!</v>
      </c>
      <c r="F54" s="134" t="e">
        <f>VLOOKUP("COUNTY",#REF!,25+C54*2)</f>
        <v>#REF!</v>
      </c>
    </row>
    <row r="55" spans="2:6" hidden="1" x14ac:dyDescent="0.2">
      <c r="B55" s="132" t="e">
        <f t="shared" si="0"/>
        <v>#REF!</v>
      </c>
      <c r="C55" s="133">
        <v>20</v>
      </c>
      <c r="D55" s="134" t="e">
        <f>VLOOKUP("BIB",#REF!,25+C55*2)</f>
        <v>#REF!</v>
      </c>
      <c r="E55" s="134" t="e">
        <f>VLOOKUP($K$3,#REF!,25+C55*2,FALSE)</f>
        <v>#REF!</v>
      </c>
      <c r="F55" s="134" t="e">
        <f>VLOOKUP("COUNTY",#REF!,25+C55*2)</f>
        <v>#REF!</v>
      </c>
    </row>
    <row r="56" spans="2:6" hidden="1" x14ac:dyDescent="0.2">
      <c r="B56" s="132" t="e">
        <f t="shared" si="0"/>
        <v>#REF!</v>
      </c>
      <c r="C56" s="133">
        <v>21</v>
      </c>
      <c r="D56" s="134" t="e">
        <f>VLOOKUP("BIB",#REF!,25+C56*2)</f>
        <v>#REF!</v>
      </c>
      <c r="E56" s="134" t="e">
        <f>VLOOKUP($K$3,#REF!,25+C56*2,FALSE)</f>
        <v>#REF!</v>
      </c>
      <c r="F56" s="134" t="e">
        <f>VLOOKUP("COUNTY",#REF!,25+C56*2)</f>
        <v>#REF!</v>
      </c>
    </row>
  </sheetData>
  <mergeCells count="92">
    <mergeCell ref="S2:AA2"/>
    <mergeCell ref="B1:H2"/>
    <mergeCell ref="I2:J2"/>
    <mergeCell ref="K2:L2"/>
    <mergeCell ref="M2:P2"/>
    <mergeCell ref="Q2:R2"/>
    <mergeCell ref="M3:N3"/>
    <mergeCell ref="B5:B7"/>
    <mergeCell ref="C5:C7"/>
    <mergeCell ref="D5:F7"/>
    <mergeCell ref="G5:I7"/>
    <mergeCell ref="J5:K5"/>
    <mergeCell ref="J6:K6"/>
    <mergeCell ref="L6:M6"/>
    <mergeCell ref="J7:K7"/>
    <mergeCell ref="B3:C3"/>
    <mergeCell ref="D3:E3"/>
    <mergeCell ref="F3:H3"/>
    <mergeCell ref="I3:J3"/>
    <mergeCell ref="K3:L3"/>
    <mergeCell ref="Y5:Z5"/>
    <mergeCell ref="Y7:Z7"/>
    <mergeCell ref="O3:P3"/>
    <mergeCell ref="Q3:R3"/>
    <mergeCell ref="S3:AA3"/>
    <mergeCell ref="W7:X7"/>
    <mergeCell ref="AA5:AA7"/>
    <mergeCell ref="N6:O6"/>
    <mergeCell ref="P6:Q6"/>
    <mergeCell ref="S6:T6"/>
    <mergeCell ref="U6:V6"/>
    <mergeCell ref="W6:X6"/>
    <mergeCell ref="Y6:Z6"/>
    <mergeCell ref="P5:Q5"/>
    <mergeCell ref="R5:R7"/>
    <mergeCell ref="S5:T5"/>
    <mergeCell ref="U5:V5"/>
    <mergeCell ref="W5:X5"/>
    <mergeCell ref="L7:M7"/>
    <mergeCell ref="N7:O7"/>
    <mergeCell ref="P7:Q7"/>
    <mergeCell ref="S7:T7"/>
    <mergeCell ref="U7:V7"/>
    <mergeCell ref="L5:M5"/>
    <mergeCell ref="N5:O5"/>
    <mergeCell ref="O30:Q30"/>
    <mergeCell ref="R30:T30"/>
    <mergeCell ref="B25:K25"/>
    <mergeCell ref="M25:V25"/>
    <mergeCell ref="X25:AA25"/>
    <mergeCell ref="D26:F26"/>
    <mergeCell ref="G26:I26"/>
    <mergeCell ref="J26:K26"/>
    <mergeCell ref="O26:Q26"/>
    <mergeCell ref="R26:T26"/>
    <mergeCell ref="U26:V26"/>
    <mergeCell ref="X26:AA27"/>
    <mergeCell ref="D27:F27"/>
    <mergeCell ref="G27:I27"/>
    <mergeCell ref="O27:Q27"/>
    <mergeCell ref="R27:T27"/>
    <mergeCell ref="X30:AA31"/>
    <mergeCell ref="X28:AA29"/>
    <mergeCell ref="D29:F29"/>
    <mergeCell ref="G29:I29"/>
    <mergeCell ref="O29:Q29"/>
    <mergeCell ref="R29:T29"/>
    <mergeCell ref="D31:F31"/>
    <mergeCell ref="G31:I31"/>
    <mergeCell ref="O31:Q31"/>
    <mergeCell ref="R31:T31"/>
    <mergeCell ref="D28:F28"/>
    <mergeCell ref="G28:I28"/>
    <mergeCell ref="O28:Q28"/>
    <mergeCell ref="R28:T28"/>
    <mergeCell ref="D30:F30"/>
    <mergeCell ref="G30:I30"/>
    <mergeCell ref="D32:F32"/>
    <mergeCell ref="G32:I32"/>
    <mergeCell ref="O32:Q32"/>
    <mergeCell ref="R32:T32"/>
    <mergeCell ref="X35:AA35"/>
    <mergeCell ref="X32:AA32"/>
    <mergeCell ref="D33:F33"/>
    <mergeCell ref="G33:I33"/>
    <mergeCell ref="O33:Q33"/>
    <mergeCell ref="R33:T33"/>
    <mergeCell ref="X33:AA34"/>
    <mergeCell ref="D34:F34"/>
    <mergeCell ref="G34:I34"/>
    <mergeCell ref="O34:Q34"/>
    <mergeCell ref="R34:T34"/>
  </mergeCells>
  <pageMargins left="0.19685039370078741" right="0.19685039370078741" top="0.19685039370078741" bottom="0.19685039370078741" header="0.51181102362204722" footer="0.51181102362204722"/>
  <pageSetup paperSize="9" scale="61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56"/>
  <sheetViews>
    <sheetView topLeftCell="C2" zoomScale="75" workbookViewId="0">
      <selection activeCell="N2" sqref="N2:Q2"/>
    </sheetView>
  </sheetViews>
  <sheetFormatPr defaultRowHeight="12.75" x14ac:dyDescent="0.2"/>
  <cols>
    <col min="1" max="1" width="4.7109375" hidden="1" customWidth="1"/>
    <col min="2" max="27" width="8.5703125" customWidth="1"/>
    <col min="28" max="28" width="10.7109375" customWidth="1"/>
    <col min="257" max="257" width="0" hidden="1" customWidth="1"/>
    <col min="258" max="283" width="8.5703125" customWidth="1"/>
    <col min="284" max="284" width="10.7109375" customWidth="1"/>
    <col min="513" max="513" width="0" hidden="1" customWidth="1"/>
    <col min="514" max="539" width="8.5703125" customWidth="1"/>
    <col min="540" max="540" width="10.7109375" customWidth="1"/>
    <col min="769" max="769" width="0" hidden="1" customWidth="1"/>
    <col min="770" max="795" width="8.5703125" customWidth="1"/>
    <col min="796" max="796" width="10.7109375" customWidth="1"/>
    <col min="1025" max="1025" width="0" hidden="1" customWidth="1"/>
    <col min="1026" max="1051" width="8.5703125" customWidth="1"/>
    <col min="1052" max="1052" width="10.7109375" customWidth="1"/>
    <col min="1281" max="1281" width="0" hidden="1" customWidth="1"/>
    <col min="1282" max="1307" width="8.5703125" customWidth="1"/>
    <col min="1308" max="1308" width="10.7109375" customWidth="1"/>
    <col min="1537" max="1537" width="0" hidden="1" customWidth="1"/>
    <col min="1538" max="1563" width="8.5703125" customWidth="1"/>
    <col min="1564" max="1564" width="10.7109375" customWidth="1"/>
    <col min="1793" max="1793" width="0" hidden="1" customWidth="1"/>
    <col min="1794" max="1819" width="8.5703125" customWidth="1"/>
    <col min="1820" max="1820" width="10.7109375" customWidth="1"/>
    <col min="2049" max="2049" width="0" hidden="1" customWidth="1"/>
    <col min="2050" max="2075" width="8.5703125" customWidth="1"/>
    <col min="2076" max="2076" width="10.7109375" customWidth="1"/>
    <col min="2305" max="2305" width="0" hidden="1" customWidth="1"/>
    <col min="2306" max="2331" width="8.5703125" customWidth="1"/>
    <col min="2332" max="2332" width="10.7109375" customWidth="1"/>
    <col min="2561" max="2561" width="0" hidden="1" customWidth="1"/>
    <col min="2562" max="2587" width="8.5703125" customWidth="1"/>
    <col min="2588" max="2588" width="10.7109375" customWidth="1"/>
    <col min="2817" max="2817" width="0" hidden="1" customWidth="1"/>
    <col min="2818" max="2843" width="8.5703125" customWidth="1"/>
    <col min="2844" max="2844" width="10.7109375" customWidth="1"/>
    <col min="3073" max="3073" width="0" hidden="1" customWidth="1"/>
    <col min="3074" max="3099" width="8.5703125" customWidth="1"/>
    <col min="3100" max="3100" width="10.7109375" customWidth="1"/>
    <col min="3329" max="3329" width="0" hidden="1" customWidth="1"/>
    <col min="3330" max="3355" width="8.5703125" customWidth="1"/>
    <col min="3356" max="3356" width="10.7109375" customWidth="1"/>
    <col min="3585" max="3585" width="0" hidden="1" customWidth="1"/>
    <col min="3586" max="3611" width="8.5703125" customWidth="1"/>
    <col min="3612" max="3612" width="10.7109375" customWidth="1"/>
    <col min="3841" max="3841" width="0" hidden="1" customWidth="1"/>
    <col min="3842" max="3867" width="8.5703125" customWidth="1"/>
    <col min="3868" max="3868" width="10.7109375" customWidth="1"/>
    <col min="4097" max="4097" width="0" hidden="1" customWidth="1"/>
    <col min="4098" max="4123" width="8.5703125" customWidth="1"/>
    <col min="4124" max="4124" width="10.7109375" customWidth="1"/>
    <col min="4353" max="4353" width="0" hidden="1" customWidth="1"/>
    <col min="4354" max="4379" width="8.5703125" customWidth="1"/>
    <col min="4380" max="4380" width="10.7109375" customWidth="1"/>
    <col min="4609" max="4609" width="0" hidden="1" customWidth="1"/>
    <col min="4610" max="4635" width="8.5703125" customWidth="1"/>
    <col min="4636" max="4636" width="10.7109375" customWidth="1"/>
    <col min="4865" max="4865" width="0" hidden="1" customWidth="1"/>
    <col min="4866" max="4891" width="8.5703125" customWidth="1"/>
    <col min="4892" max="4892" width="10.7109375" customWidth="1"/>
    <col min="5121" max="5121" width="0" hidden="1" customWidth="1"/>
    <col min="5122" max="5147" width="8.5703125" customWidth="1"/>
    <col min="5148" max="5148" width="10.7109375" customWidth="1"/>
    <col min="5377" max="5377" width="0" hidden="1" customWidth="1"/>
    <col min="5378" max="5403" width="8.5703125" customWidth="1"/>
    <col min="5404" max="5404" width="10.7109375" customWidth="1"/>
    <col min="5633" max="5633" width="0" hidden="1" customWidth="1"/>
    <col min="5634" max="5659" width="8.5703125" customWidth="1"/>
    <col min="5660" max="5660" width="10.7109375" customWidth="1"/>
    <col min="5889" max="5889" width="0" hidden="1" customWidth="1"/>
    <col min="5890" max="5915" width="8.5703125" customWidth="1"/>
    <col min="5916" max="5916" width="10.7109375" customWidth="1"/>
    <col min="6145" max="6145" width="0" hidden="1" customWidth="1"/>
    <col min="6146" max="6171" width="8.5703125" customWidth="1"/>
    <col min="6172" max="6172" width="10.7109375" customWidth="1"/>
    <col min="6401" max="6401" width="0" hidden="1" customWidth="1"/>
    <col min="6402" max="6427" width="8.5703125" customWidth="1"/>
    <col min="6428" max="6428" width="10.7109375" customWidth="1"/>
    <col min="6657" max="6657" width="0" hidden="1" customWidth="1"/>
    <col min="6658" max="6683" width="8.5703125" customWidth="1"/>
    <col min="6684" max="6684" width="10.7109375" customWidth="1"/>
    <col min="6913" max="6913" width="0" hidden="1" customWidth="1"/>
    <col min="6914" max="6939" width="8.5703125" customWidth="1"/>
    <col min="6940" max="6940" width="10.7109375" customWidth="1"/>
    <col min="7169" max="7169" width="0" hidden="1" customWidth="1"/>
    <col min="7170" max="7195" width="8.5703125" customWidth="1"/>
    <col min="7196" max="7196" width="10.7109375" customWidth="1"/>
    <col min="7425" max="7425" width="0" hidden="1" customWidth="1"/>
    <col min="7426" max="7451" width="8.5703125" customWidth="1"/>
    <col min="7452" max="7452" width="10.7109375" customWidth="1"/>
    <col min="7681" max="7681" width="0" hidden="1" customWidth="1"/>
    <col min="7682" max="7707" width="8.5703125" customWidth="1"/>
    <col min="7708" max="7708" width="10.7109375" customWidth="1"/>
    <col min="7937" max="7937" width="0" hidden="1" customWidth="1"/>
    <col min="7938" max="7963" width="8.5703125" customWidth="1"/>
    <col min="7964" max="7964" width="10.7109375" customWidth="1"/>
    <col min="8193" max="8193" width="0" hidden="1" customWidth="1"/>
    <col min="8194" max="8219" width="8.5703125" customWidth="1"/>
    <col min="8220" max="8220" width="10.7109375" customWidth="1"/>
    <col min="8449" max="8449" width="0" hidden="1" customWidth="1"/>
    <col min="8450" max="8475" width="8.5703125" customWidth="1"/>
    <col min="8476" max="8476" width="10.7109375" customWidth="1"/>
    <col min="8705" max="8705" width="0" hidden="1" customWidth="1"/>
    <col min="8706" max="8731" width="8.5703125" customWidth="1"/>
    <col min="8732" max="8732" width="10.7109375" customWidth="1"/>
    <col min="8961" max="8961" width="0" hidden="1" customWidth="1"/>
    <col min="8962" max="8987" width="8.5703125" customWidth="1"/>
    <col min="8988" max="8988" width="10.7109375" customWidth="1"/>
    <col min="9217" max="9217" width="0" hidden="1" customWidth="1"/>
    <col min="9218" max="9243" width="8.5703125" customWidth="1"/>
    <col min="9244" max="9244" width="10.7109375" customWidth="1"/>
    <col min="9473" max="9473" width="0" hidden="1" customWidth="1"/>
    <col min="9474" max="9499" width="8.5703125" customWidth="1"/>
    <col min="9500" max="9500" width="10.7109375" customWidth="1"/>
    <col min="9729" max="9729" width="0" hidden="1" customWidth="1"/>
    <col min="9730" max="9755" width="8.5703125" customWidth="1"/>
    <col min="9756" max="9756" width="10.7109375" customWidth="1"/>
    <col min="9985" max="9985" width="0" hidden="1" customWidth="1"/>
    <col min="9986" max="10011" width="8.5703125" customWidth="1"/>
    <col min="10012" max="10012" width="10.7109375" customWidth="1"/>
    <col min="10241" max="10241" width="0" hidden="1" customWidth="1"/>
    <col min="10242" max="10267" width="8.5703125" customWidth="1"/>
    <col min="10268" max="10268" width="10.7109375" customWidth="1"/>
    <col min="10497" max="10497" width="0" hidden="1" customWidth="1"/>
    <col min="10498" max="10523" width="8.5703125" customWidth="1"/>
    <col min="10524" max="10524" width="10.7109375" customWidth="1"/>
    <col min="10753" max="10753" width="0" hidden="1" customWidth="1"/>
    <col min="10754" max="10779" width="8.5703125" customWidth="1"/>
    <col min="10780" max="10780" width="10.7109375" customWidth="1"/>
    <col min="11009" max="11009" width="0" hidden="1" customWidth="1"/>
    <col min="11010" max="11035" width="8.5703125" customWidth="1"/>
    <col min="11036" max="11036" width="10.7109375" customWidth="1"/>
    <col min="11265" max="11265" width="0" hidden="1" customWidth="1"/>
    <col min="11266" max="11291" width="8.5703125" customWidth="1"/>
    <col min="11292" max="11292" width="10.7109375" customWidth="1"/>
    <col min="11521" max="11521" width="0" hidden="1" customWidth="1"/>
    <col min="11522" max="11547" width="8.5703125" customWidth="1"/>
    <col min="11548" max="11548" width="10.7109375" customWidth="1"/>
    <col min="11777" max="11777" width="0" hidden="1" customWidth="1"/>
    <col min="11778" max="11803" width="8.5703125" customWidth="1"/>
    <col min="11804" max="11804" width="10.7109375" customWidth="1"/>
    <col min="12033" max="12033" width="0" hidden="1" customWidth="1"/>
    <col min="12034" max="12059" width="8.5703125" customWidth="1"/>
    <col min="12060" max="12060" width="10.7109375" customWidth="1"/>
    <col min="12289" max="12289" width="0" hidden="1" customWidth="1"/>
    <col min="12290" max="12315" width="8.5703125" customWidth="1"/>
    <col min="12316" max="12316" width="10.7109375" customWidth="1"/>
    <col min="12545" max="12545" width="0" hidden="1" customWidth="1"/>
    <col min="12546" max="12571" width="8.5703125" customWidth="1"/>
    <col min="12572" max="12572" width="10.7109375" customWidth="1"/>
    <col min="12801" max="12801" width="0" hidden="1" customWidth="1"/>
    <col min="12802" max="12827" width="8.5703125" customWidth="1"/>
    <col min="12828" max="12828" width="10.7109375" customWidth="1"/>
    <col min="13057" max="13057" width="0" hidden="1" customWidth="1"/>
    <col min="13058" max="13083" width="8.5703125" customWidth="1"/>
    <col min="13084" max="13084" width="10.7109375" customWidth="1"/>
    <col min="13313" max="13313" width="0" hidden="1" customWidth="1"/>
    <col min="13314" max="13339" width="8.5703125" customWidth="1"/>
    <col min="13340" max="13340" width="10.7109375" customWidth="1"/>
    <col min="13569" max="13569" width="0" hidden="1" customWidth="1"/>
    <col min="13570" max="13595" width="8.5703125" customWidth="1"/>
    <col min="13596" max="13596" width="10.7109375" customWidth="1"/>
    <col min="13825" max="13825" width="0" hidden="1" customWidth="1"/>
    <col min="13826" max="13851" width="8.5703125" customWidth="1"/>
    <col min="13852" max="13852" width="10.7109375" customWidth="1"/>
    <col min="14081" max="14081" width="0" hidden="1" customWidth="1"/>
    <col min="14082" max="14107" width="8.5703125" customWidth="1"/>
    <col min="14108" max="14108" width="10.7109375" customWidth="1"/>
    <col min="14337" max="14337" width="0" hidden="1" customWidth="1"/>
    <col min="14338" max="14363" width="8.5703125" customWidth="1"/>
    <col min="14364" max="14364" width="10.7109375" customWidth="1"/>
    <col min="14593" max="14593" width="0" hidden="1" customWidth="1"/>
    <col min="14594" max="14619" width="8.5703125" customWidth="1"/>
    <col min="14620" max="14620" width="10.7109375" customWidth="1"/>
    <col min="14849" max="14849" width="0" hidden="1" customWidth="1"/>
    <col min="14850" max="14875" width="8.5703125" customWidth="1"/>
    <col min="14876" max="14876" width="10.7109375" customWidth="1"/>
    <col min="15105" max="15105" width="0" hidden="1" customWidth="1"/>
    <col min="15106" max="15131" width="8.5703125" customWidth="1"/>
    <col min="15132" max="15132" width="10.7109375" customWidth="1"/>
    <col min="15361" max="15361" width="0" hidden="1" customWidth="1"/>
    <col min="15362" max="15387" width="8.5703125" customWidth="1"/>
    <col min="15388" max="15388" width="10.7109375" customWidth="1"/>
    <col min="15617" max="15617" width="0" hidden="1" customWidth="1"/>
    <col min="15618" max="15643" width="8.5703125" customWidth="1"/>
    <col min="15644" max="15644" width="10.7109375" customWidth="1"/>
    <col min="15873" max="15873" width="0" hidden="1" customWidth="1"/>
    <col min="15874" max="15899" width="8.5703125" customWidth="1"/>
    <col min="15900" max="15900" width="10.7109375" customWidth="1"/>
    <col min="16129" max="16129" width="0" hidden="1" customWidth="1"/>
    <col min="16130" max="16155" width="8.5703125" customWidth="1"/>
    <col min="16156" max="16156" width="10.7109375" customWidth="1"/>
  </cols>
  <sheetData>
    <row r="1" spans="2:33" ht="20.25" hidden="1" customHeight="1" x14ac:dyDescent="0.2">
      <c r="B1" s="315" t="s">
        <v>257</v>
      </c>
      <c r="C1" s="315"/>
      <c r="D1" s="315"/>
      <c r="E1" s="315"/>
      <c r="F1" s="315"/>
      <c r="G1" s="315"/>
      <c r="H1" s="31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2:33" s="136" customFormat="1" ht="22.5" customHeight="1" x14ac:dyDescent="0.3">
      <c r="B2" s="316"/>
      <c r="C2" s="316"/>
      <c r="D2" s="316"/>
      <c r="E2" s="316"/>
      <c r="F2" s="316"/>
      <c r="G2" s="316"/>
      <c r="H2" s="316"/>
      <c r="I2" s="307" t="s">
        <v>219</v>
      </c>
      <c r="J2" s="308"/>
      <c r="K2" s="308"/>
      <c r="L2" s="314"/>
      <c r="M2" s="265"/>
      <c r="N2" s="313" t="s">
        <v>256</v>
      </c>
      <c r="O2" s="313"/>
      <c r="P2" s="313"/>
      <c r="Q2" s="313"/>
      <c r="R2" s="313" t="s">
        <v>220</v>
      </c>
      <c r="S2" s="313"/>
      <c r="T2" s="314" t="s">
        <v>221</v>
      </c>
      <c r="U2" s="265"/>
      <c r="V2" s="265"/>
      <c r="W2" s="265"/>
      <c r="X2" s="265"/>
      <c r="Y2" s="265"/>
      <c r="Z2" s="265"/>
      <c r="AA2" s="265"/>
      <c r="AB2" s="266"/>
      <c r="AC2"/>
      <c r="AD2"/>
      <c r="AE2"/>
      <c r="AF2"/>
      <c r="AG2"/>
    </row>
    <row r="3" spans="2:33" s="136" customFormat="1" ht="22.5" customHeight="1" x14ac:dyDescent="0.3">
      <c r="B3" s="307" t="s">
        <v>222</v>
      </c>
      <c r="C3" s="308"/>
      <c r="D3" s="265"/>
      <c r="E3" s="265"/>
      <c r="F3" s="265"/>
      <c r="G3" s="265"/>
      <c r="H3" s="266"/>
      <c r="I3" s="307" t="s">
        <v>223</v>
      </c>
      <c r="J3" s="308"/>
      <c r="K3" s="308"/>
      <c r="L3" s="311"/>
      <c r="M3" s="312"/>
      <c r="N3" s="307" t="s">
        <v>224</v>
      </c>
      <c r="O3" s="308"/>
      <c r="P3" s="305"/>
      <c r="Q3" s="306"/>
      <c r="R3" s="307" t="s">
        <v>258</v>
      </c>
      <c r="S3" s="308"/>
      <c r="T3" s="309"/>
      <c r="U3" s="309"/>
      <c r="V3" s="309"/>
      <c r="W3" s="309"/>
      <c r="X3" s="309"/>
      <c r="Y3" s="309"/>
      <c r="Z3" s="309"/>
      <c r="AA3" s="309"/>
      <c r="AB3" s="310"/>
      <c r="AC3"/>
      <c r="AD3"/>
      <c r="AE3"/>
      <c r="AF3"/>
      <c r="AG3"/>
    </row>
    <row r="4" spans="2:33" ht="16.5" customHeight="1" thickBot="1" x14ac:dyDescent="0.25">
      <c r="D4" s="105" t="e">
        <f>HLOOKUP(D3,#REF!,27,FALSE)</f>
        <v>#REF!</v>
      </c>
    </row>
    <row r="5" spans="2:33" ht="15.75" customHeight="1" x14ac:dyDescent="0.25">
      <c r="B5" s="254" t="s">
        <v>226</v>
      </c>
      <c r="C5" s="256" t="s">
        <v>227</v>
      </c>
      <c r="D5" s="247" t="s">
        <v>228</v>
      </c>
      <c r="E5" s="248"/>
      <c r="F5" s="249"/>
      <c r="G5" s="247" t="s">
        <v>229</v>
      </c>
      <c r="H5" s="248"/>
      <c r="I5" s="249"/>
      <c r="J5" s="256" t="s">
        <v>273</v>
      </c>
      <c r="K5" s="297" t="s">
        <v>259</v>
      </c>
      <c r="L5" s="297"/>
      <c r="M5" s="297" t="s">
        <v>260</v>
      </c>
      <c r="N5" s="297"/>
      <c r="O5" s="297" t="s">
        <v>261</v>
      </c>
      <c r="P5" s="297"/>
      <c r="Q5" s="321" t="s">
        <v>262</v>
      </c>
      <c r="R5" s="321"/>
      <c r="S5" s="322" t="s">
        <v>263</v>
      </c>
      <c r="T5" s="321" t="s">
        <v>264</v>
      </c>
      <c r="U5" s="321"/>
      <c r="V5" s="321" t="s">
        <v>265</v>
      </c>
      <c r="W5" s="321"/>
      <c r="X5" s="321" t="s">
        <v>266</v>
      </c>
      <c r="Y5" s="321"/>
      <c r="Z5" s="297" t="s">
        <v>267</v>
      </c>
      <c r="AA5" s="297"/>
      <c r="AB5" s="298" t="s">
        <v>235</v>
      </c>
    </row>
    <row r="6" spans="2:33" ht="15.75" customHeight="1" x14ac:dyDescent="0.25">
      <c r="B6" s="255"/>
      <c r="C6" s="257"/>
      <c r="D6" s="258"/>
      <c r="E6" s="259"/>
      <c r="F6" s="260"/>
      <c r="G6" s="258"/>
      <c r="H6" s="259"/>
      <c r="I6" s="260"/>
      <c r="J6" s="257"/>
      <c r="K6" s="300" t="s">
        <v>268</v>
      </c>
      <c r="L6" s="300"/>
      <c r="M6" s="300" t="s">
        <v>268</v>
      </c>
      <c r="N6" s="300"/>
      <c r="O6" s="300" t="s">
        <v>268</v>
      </c>
      <c r="P6" s="300"/>
      <c r="Q6" s="320" t="s">
        <v>269</v>
      </c>
      <c r="R6" s="320"/>
      <c r="S6" s="323"/>
      <c r="T6" s="320" t="s">
        <v>268</v>
      </c>
      <c r="U6" s="320"/>
      <c r="V6" s="320" t="s">
        <v>268</v>
      </c>
      <c r="W6" s="320"/>
      <c r="X6" s="320" t="s">
        <v>268</v>
      </c>
      <c r="Y6" s="320"/>
      <c r="Z6" s="300" t="s">
        <v>270</v>
      </c>
      <c r="AA6" s="300"/>
      <c r="AB6" s="299"/>
    </row>
    <row r="7" spans="2:33" ht="31.5" customHeight="1" x14ac:dyDescent="0.2">
      <c r="B7" s="255"/>
      <c r="C7" s="257"/>
      <c r="D7" s="261"/>
      <c r="E7" s="262"/>
      <c r="F7" s="263"/>
      <c r="G7" s="261"/>
      <c r="H7" s="262"/>
      <c r="I7" s="263"/>
      <c r="J7" s="257"/>
      <c r="K7" s="215" t="s">
        <v>231</v>
      </c>
      <c r="L7" s="215"/>
      <c r="M7" s="215" t="s">
        <v>231</v>
      </c>
      <c r="N7" s="215"/>
      <c r="O7" s="215" t="s">
        <v>231</v>
      </c>
      <c r="P7" s="215"/>
      <c r="Q7" s="319" t="s">
        <v>231</v>
      </c>
      <c r="R7" s="319"/>
      <c r="S7" s="323"/>
      <c r="T7" s="319" t="s">
        <v>231</v>
      </c>
      <c r="U7" s="319"/>
      <c r="V7" s="319" t="s">
        <v>231</v>
      </c>
      <c r="W7" s="319"/>
      <c r="X7" s="319" t="s">
        <v>231</v>
      </c>
      <c r="Y7" s="319"/>
      <c r="Z7" s="215" t="s">
        <v>231</v>
      </c>
      <c r="AA7" s="215"/>
      <c r="AB7" s="299"/>
    </row>
    <row r="8" spans="2:33" ht="31.5" customHeight="1" x14ac:dyDescent="0.2">
      <c r="B8" s="107">
        <v>1</v>
      </c>
      <c r="C8" s="108"/>
      <c r="D8" s="109"/>
      <c r="E8" s="137"/>
      <c r="F8" s="138"/>
      <c r="G8" s="109"/>
      <c r="H8" s="110"/>
      <c r="I8" s="111"/>
      <c r="J8" s="111"/>
      <c r="K8" s="129"/>
      <c r="L8" s="129"/>
      <c r="M8" s="129"/>
      <c r="N8" s="129"/>
      <c r="O8" s="129"/>
      <c r="P8" s="129"/>
      <c r="Q8" s="148"/>
      <c r="R8" s="148"/>
      <c r="S8" s="148"/>
      <c r="T8" s="148"/>
      <c r="U8" s="148"/>
      <c r="V8" s="148"/>
      <c r="W8" s="148"/>
      <c r="X8" s="148"/>
      <c r="Y8" s="148"/>
      <c r="Z8" s="139"/>
      <c r="AA8" s="139"/>
      <c r="AB8" s="115"/>
    </row>
    <row r="9" spans="2:33" ht="31.5" customHeight="1" x14ac:dyDescent="0.2">
      <c r="B9" s="107">
        <v>2</v>
      </c>
      <c r="C9" s="108"/>
      <c r="D9" s="109"/>
      <c r="E9" s="137"/>
      <c r="F9" s="138"/>
      <c r="G9" s="109"/>
      <c r="H9" s="110"/>
      <c r="I9" s="111"/>
      <c r="J9" s="111"/>
      <c r="K9" s="129"/>
      <c r="L9" s="129"/>
      <c r="M9" s="129"/>
      <c r="N9" s="129"/>
      <c r="O9" s="129"/>
      <c r="P9" s="129"/>
      <c r="Q9" s="148"/>
      <c r="R9" s="148"/>
      <c r="S9" s="148"/>
      <c r="T9" s="148"/>
      <c r="U9" s="148"/>
      <c r="V9" s="148"/>
      <c r="W9" s="148"/>
      <c r="X9" s="148"/>
      <c r="Y9" s="148"/>
      <c r="Z9" s="139"/>
      <c r="AA9" s="139"/>
      <c r="AB9" s="115"/>
    </row>
    <row r="10" spans="2:33" ht="31.5" customHeight="1" x14ac:dyDescent="0.2">
      <c r="B10" s="107">
        <v>3</v>
      </c>
      <c r="C10" s="108"/>
      <c r="D10" s="109"/>
      <c r="E10" s="137"/>
      <c r="F10" s="138"/>
      <c r="G10" s="109"/>
      <c r="H10" s="110"/>
      <c r="I10" s="111"/>
      <c r="J10" s="111"/>
      <c r="K10" s="129"/>
      <c r="L10" s="129"/>
      <c r="M10" s="129"/>
      <c r="N10" s="129"/>
      <c r="O10" s="129"/>
      <c r="P10" s="129"/>
      <c r="Q10" s="148"/>
      <c r="R10" s="148"/>
      <c r="S10" s="148"/>
      <c r="T10" s="148"/>
      <c r="U10" s="148"/>
      <c r="V10" s="148"/>
      <c r="W10" s="148"/>
      <c r="X10" s="148"/>
      <c r="Y10" s="148"/>
      <c r="Z10" s="139"/>
      <c r="AA10" s="139"/>
      <c r="AB10" s="115"/>
    </row>
    <row r="11" spans="2:33" ht="31.5" customHeight="1" x14ac:dyDescent="0.2">
      <c r="B11" s="107">
        <v>4</v>
      </c>
      <c r="C11" s="108"/>
      <c r="D11" s="109"/>
      <c r="E11" s="137"/>
      <c r="F11" s="138"/>
      <c r="G11" s="109"/>
      <c r="H11" s="110"/>
      <c r="I11" s="111"/>
      <c r="J11" s="111"/>
      <c r="K11" s="129"/>
      <c r="L11" s="129"/>
      <c r="M11" s="129"/>
      <c r="N11" s="129"/>
      <c r="O11" s="129"/>
      <c r="P11" s="129"/>
      <c r="Q11" s="148"/>
      <c r="R11" s="148"/>
      <c r="S11" s="148"/>
      <c r="T11" s="148"/>
      <c r="U11" s="148"/>
      <c r="V11" s="148"/>
      <c r="W11" s="148"/>
      <c r="X11" s="148"/>
      <c r="Y11" s="148"/>
      <c r="Z11" s="139"/>
      <c r="AA11" s="139"/>
      <c r="AB11" s="115"/>
    </row>
    <row r="12" spans="2:33" ht="31.5" customHeight="1" x14ac:dyDescent="0.2">
      <c r="B12" s="107">
        <v>5</v>
      </c>
      <c r="C12" s="108"/>
      <c r="D12" s="109"/>
      <c r="E12" s="137"/>
      <c r="F12" s="138"/>
      <c r="G12" s="109"/>
      <c r="H12" s="110"/>
      <c r="I12" s="111"/>
      <c r="J12" s="111"/>
      <c r="K12" s="129"/>
      <c r="L12" s="129"/>
      <c r="M12" s="129"/>
      <c r="N12" s="129"/>
      <c r="O12" s="129"/>
      <c r="P12" s="129"/>
      <c r="Q12" s="148"/>
      <c r="R12" s="148"/>
      <c r="S12" s="148"/>
      <c r="T12" s="148"/>
      <c r="U12" s="148"/>
      <c r="V12" s="148"/>
      <c r="W12" s="148"/>
      <c r="X12" s="148"/>
      <c r="Y12" s="148"/>
      <c r="Z12" s="139"/>
      <c r="AA12" s="139"/>
      <c r="AB12" s="115"/>
    </row>
    <row r="13" spans="2:33" ht="31.5" customHeight="1" x14ac:dyDescent="0.2">
      <c r="B13" s="107">
        <v>6</v>
      </c>
      <c r="C13" s="108"/>
      <c r="D13" s="109"/>
      <c r="E13" s="137"/>
      <c r="F13" s="138"/>
      <c r="G13" s="109"/>
      <c r="H13" s="110"/>
      <c r="I13" s="111"/>
      <c r="J13" s="111"/>
      <c r="K13" s="129"/>
      <c r="L13" s="129"/>
      <c r="M13" s="129"/>
      <c r="N13" s="129"/>
      <c r="O13" s="129"/>
      <c r="P13" s="129"/>
      <c r="Q13" s="148"/>
      <c r="R13" s="148"/>
      <c r="S13" s="148"/>
      <c r="T13" s="148"/>
      <c r="U13" s="148"/>
      <c r="V13" s="148"/>
      <c r="W13" s="148"/>
      <c r="X13" s="148"/>
      <c r="Y13" s="148"/>
      <c r="Z13" s="139"/>
      <c r="AA13" s="139"/>
      <c r="AB13" s="115"/>
    </row>
    <row r="14" spans="2:33" ht="31.5" customHeight="1" x14ac:dyDescent="0.2">
      <c r="B14" s="107">
        <v>7</v>
      </c>
      <c r="C14" s="108"/>
      <c r="D14" s="109"/>
      <c r="E14" s="137"/>
      <c r="F14" s="138"/>
      <c r="G14" s="109"/>
      <c r="H14" s="110"/>
      <c r="I14" s="111"/>
      <c r="J14" s="111"/>
      <c r="K14" s="129"/>
      <c r="L14" s="129"/>
      <c r="M14" s="129"/>
      <c r="N14" s="129"/>
      <c r="O14" s="129"/>
      <c r="P14" s="129"/>
      <c r="Q14" s="148"/>
      <c r="R14" s="148"/>
      <c r="S14" s="148"/>
      <c r="T14" s="148"/>
      <c r="U14" s="148"/>
      <c r="V14" s="148"/>
      <c r="W14" s="148"/>
      <c r="X14" s="148"/>
      <c r="Y14" s="148"/>
      <c r="Z14" s="139"/>
      <c r="AA14" s="139"/>
      <c r="AB14" s="115"/>
    </row>
    <row r="15" spans="2:33" ht="31.5" customHeight="1" x14ac:dyDescent="0.2">
      <c r="B15" s="107">
        <v>8</v>
      </c>
      <c r="C15" s="108"/>
      <c r="D15" s="109"/>
      <c r="E15" s="137"/>
      <c r="F15" s="138"/>
      <c r="G15" s="109"/>
      <c r="H15" s="110"/>
      <c r="I15" s="111"/>
      <c r="J15" s="111"/>
      <c r="K15" s="129"/>
      <c r="L15" s="129"/>
      <c r="M15" s="129"/>
      <c r="N15" s="129"/>
      <c r="O15" s="129"/>
      <c r="P15" s="129"/>
      <c r="Q15" s="148"/>
      <c r="R15" s="148"/>
      <c r="S15" s="148"/>
      <c r="T15" s="148"/>
      <c r="U15" s="148"/>
      <c r="V15" s="148"/>
      <c r="W15" s="148"/>
      <c r="X15" s="148"/>
      <c r="Y15" s="148"/>
      <c r="Z15" s="139"/>
      <c r="AA15" s="139"/>
      <c r="AB15" s="115"/>
    </row>
    <row r="16" spans="2:33" ht="31.5" customHeight="1" x14ac:dyDescent="0.2">
      <c r="B16" s="107">
        <v>9</v>
      </c>
      <c r="C16" s="108"/>
      <c r="D16" s="109"/>
      <c r="E16" s="137"/>
      <c r="F16" s="138"/>
      <c r="G16" s="109"/>
      <c r="H16" s="110"/>
      <c r="I16" s="111"/>
      <c r="J16" s="111"/>
      <c r="K16" s="129"/>
      <c r="L16" s="129"/>
      <c r="M16" s="129"/>
      <c r="N16" s="129"/>
      <c r="O16" s="129"/>
      <c r="P16" s="129"/>
      <c r="Q16" s="148"/>
      <c r="R16" s="148"/>
      <c r="S16" s="148"/>
      <c r="T16" s="148"/>
      <c r="U16" s="148"/>
      <c r="V16" s="148"/>
      <c r="W16" s="148"/>
      <c r="X16" s="148"/>
      <c r="Y16" s="148"/>
      <c r="Z16" s="139"/>
      <c r="AA16" s="139"/>
      <c r="AB16" s="115"/>
    </row>
    <row r="17" spans="2:28" ht="31.5" customHeight="1" x14ac:dyDescent="0.2">
      <c r="B17" s="107">
        <v>10</v>
      </c>
      <c r="C17" s="108"/>
      <c r="D17" s="109"/>
      <c r="E17" s="137"/>
      <c r="F17" s="138"/>
      <c r="G17" s="109"/>
      <c r="H17" s="110"/>
      <c r="I17" s="111"/>
      <c r="J17" s="111"/>
      <c r="K17" s="129"/>
      <c r="L17" s="129"/>
      <c r="M17" s="129"/>
      <c r="N17" s="129"/>
      <c r="O17" s="129"/>
      <c r="P17" s="129"/>
      <c r="Q17" s="148"/>
      <c r="R17" s="148"/>
      <c r="S17" s="148"/>
      <c r="T17" s="148"/>
      <c r="U17" s="148"/>
      <c r="V17" s="148"/>
      <c r="W17" s="148"/>
      <c r="X17" s="148"/>
      <c r="Y17" s="148"/>
      <c r="Z17" s="139"/>
      <c r="AA17" s="139"/>
      <c r="AB17" s="115"/>
    </row>
    <row r="18" spans="2:28" ht="31.5" customHeight="1" x14ac:dyDescent="0.2">
      <c r="B18" s="107">
        <v>11</v>
      </c>
      <c r="C18" s="108"/>
      <c r="D18" s="109"/>
      <c r="E18" s="137"/>
      <c r="F18" s="138"/>
      <c r="G18" s="109"/>
      <c r="H18" s="110"/>
      <c r="I18" s="111"/>
      <c r="J18" s="111"/>
      <c r="K18" s="129"/>
      <c r="L18" s="129"/>
      <c r="M18" s="129"/>
      <c r="N18" s="129"/>
      <c r="O18" s="129"/>
      <c r="P18" s="129"/>
      <c r="Q18" s="148"/>
      <c r="R18" s="148"/>
      <c r="S18" s="148"/>
      <c r="T18" s="148"/>
      <c r="U18" s="148"/>
      <c r="V18" s="148"/>
      <c r="W18" s="148"/>
      <c r="X18" s="148"/>
      <c r="Y18" s="148"/>
      <c r="Z18" s="139"/>
      <c r="AA18" s="139"/>
      <c r="AB18" s="115"/>
    </row>
    <row r="19" spans="2:28" ht="31.5" customHeight="1" x14ac:dyDescent="0.2">
      <c r="B19" s="107">
        <v>12</v>
      </c>
      <c r="C19" s="108"/>
      <c r="D19" s="109"/>
      <c r="E19" s="137"/>
      <c r="F19" s="138"/>
      <c r="G19" s="109"/>
      <c r="H19" s="110"/>
      <c r="I19" s="111"/>
      <c r="J19" s="111"/>
      <c r="K19" s="129"/>
      <c r="L19" s="129"/>
      <c r="M19" s="129"/>
      <c r="N19" s="129"/>
      <c r="O19" s="129"/>
      <c r="P19" s="129"/>
      <c r="Q19" s="148"/>
      <c r="R19" s="148"/>
      <c r="S19" s="148"/>
      <c r="T19" s="148"/>
      <c r="U19" s="148"/>
      <c r="V19" s="148"/>
      <c r="W19" s="148"/>
      <c r="X19" s="148"/>
      <c r="Y19" s="148"/>
      <c r="Z19" s="139"/>
      <c r="AA19" s="139"/>
      <c r="AB19" s="115"/>
    </row>
    <row r="20" spans="2:28" ht="31.5" customHeight="1" x14ac:dyDescent="0.2">
      <c r="B20" s="107">
        <v>13</v>
      </c>
      <c r="C20" s="108"/>
      <c r="D20" s="109"/>
      <c r="E20" s="137"/>
      <c r="F20" s="138"/>
      <c r="G20" s="109"/>
      <c r="H20" s="110"/>
      <c r="I20" s="111"/>
      <c r="J20" s="111"/>
      <c r="K20" s="129"/>
      <c r="L20" s="129"/>
      <c r="M20" s="129"/>
      <c r="N20" s="129"/>
      <c r="O20" s="129"/>
      <c r="P20" s="129"/>
      <c r="Q20" s="148"/>
      <c r="R20" s="148"/>
      <c r="S20" s="148"/>
      <c r="T20" s="148"/>
      <c r="U20" s="148"/>
      <c r="V20" s="148"/>
      <c r="W20" s="148"/>
      <c r="X20" s="148"/>
      <c r="Y20" s="148"/>
      <c r="Z20" s="139"/>
      <c r="AA20" s="139"/>
      <c r="AB20" s="115"/>
    </row>
    <row r="21" spans="2:28" ht="31.5" customHeight="1" x14ac:dyDescent="0.2">
      <c r="B21" s="107">
        <v>14</v>
      </c>
      <c r="C21" s="108"/>
      <c r="D21" s="109"/>
      <c r="E21" s="137"/>
      <c r="F21" s="138"/>
      <c r="G21" s="109"/>
      <c r="H21" s="110"/>
      <c r="I21" s="111"/>
      <c r="J21" s="111"/>
      <c r="K21" s="129"/>
      <c r="L21" s="129"/>
      <c r="M21" s="129"/>
      <c r="N21" s="129"/>
      <c r="O21" s="129"/>
      <c r="P21" s="129"/>
      <c r="Q21" s="148"/>
      <c r="R21" s="148"/>
      <c r="S21" s="148"/>
      <c r="T21" s="148"/>
      <c r="U21" s="148"/>
      <c r="V21" s="148"/>
      <c r="W21" s="148"/>
      <c r="X21" s="148"/>
      <c r="Y21" s="148"/>
      <c r="Z21" s="139"/>
      <c r="AA21" s="139"/>
      <c r="AB21" s="115"/>
    </row>
    <row r="22" spans="2:28" ht="31.5" customHeight="1" x14ac:dyDescent="0.2">
      <c r="B22" s="107">
        <v>15</v>
      </c>
      <c r="C22" s="108"/>
      <c r="D22" s="109"/>
      <c r="E22" s="137"/>
      <c r="F22" s="138"/>
      <c r="G22" s="109"/>
      <c r="H22" s="110"/>
      <c r="I22" s="111"/>
      <c r="J22" s="111"/>
      <c r="K22" s="129"/>
      <c r="L22" s="129"/>
      <c r="M22" s="129"/>
      <c r="N22" s="129"/>
      <c r="O22" s="129"/>
      <c r="P22" s="129"/>
      <c r="Q22" s="148"/>
      <c r="R22" s="148"/>
      <c r="S22" s="148"/>
      <c r="T22" s="148"/>
      <c r="U22" s="148"/>
      <c r="V22" s="148"/>
      <c r="W22" s="148"/>
      <c r="X22" s="148"/>
      <c r="Y22" s="148"/>
      <c r="Z22" s="139"/>
      <c r="AA22" s="139"/>
      <c r="AB22" s="115"/>
    </row>
    <row r="23" spans="2:28" ht="31.5" customHeight="1" thickBot="1" x14ac:dyDescent="0.25">
      <c r="B23" s="116">
        <v>16</v>
      </c>
      <c r="C23" s="117"/>
      <c r="D23" s="118"/>
      <c r="E23" s="140"/>
      <c r="F23" s="141"/>
      <c r="G23" s="118"/>
      <c r="H23" s="119"/>
      <c r="I23" s="120"/>
      <c r="J23" s="120"/>
      <c r="K23" s="142"/>
      <c r="L23" s="142"/>
      <c r="M23" s="142"/>
      <c r="N23" s="142"/>
      <c r="O23" s="142"/>
      <c r="P23" s="142"/>
      <c r="Q23" s="149"/>
      <c r="R23" s="149"/>
      <c r="S23" s="149"/>
      <c r="T23" s="149"/>
      <c r="U23" s="149"/>
      <c r="V23" s="149"/>
      <c r="W23" s="149"/>
      <c r="X23" s="149"/>
      <c r="Y23" s="149"/>
      <c r="Z23" s="143"/>
      <c r="AA23" s="143"/>
      <c r="AB23" s="124"/>
    </row>
    <row r="24" spans="2:28" ht="16.5" customHeight="1" x14ac:dyDescent="0.2"/>
    <row r="25" spans="2:28" ht="18" customHeight="1" x14ac:dyDescent="0.2">
      <c r="B25" s="217" t="s">
        <v>271</v>
      </c>
      <c r="C25" s="218"/>
      <c r="D25" s="218"/>
      <c r="E25" s="218"/>
      <c r="F25" s="218"/>
      <c r="G25" s="218"/>
      <c r="H25" s="218"/>
      <c r="I25" s="218"/>
      <c r="J25" s="218"/>
      <c r="K25" s="219"/>
      <c r="L25" s="126"/>
      <c r="M25" s="144"/>
      <c r="N25" s="217" t="s">
        <v>271</v>
      </c>
      <c r="O25" s="218"/>
      <c r="P25" s="218"/>
      <c r="Q25" s="218"/>
      <c r="R25" s="218"/>
      <c r="S25" s="218"/>
      <c r="T25" s="218"/>
      <c r="U25" s="218"/>
      <c r="V25" s="218"/>
      <c r="W25" s="219"/>
      <c r="X25" s="145"/>
      <c r="Y25" s="295" t="s">
        <v>236</v>
      </c>
      <c r="Z25" s="295"/>
      <c r="AA25" s="295"/>
      <c r="AB25" s="295"/>
    </row>
    <row r="26" spans="2:28" ht="26.25" customHeight="1" x14ac:dyDescent="0.2">
      <c r="B26" s="125" t="s">
        <v>237</v>
      </c>
      <c r="C26" s="125" t="s">
        <v>238</v>
      </c>
      <c r="D26" s="217" t="s">
        <v>228</v>
      </c>
      <c r="E26" s="218"/>
      <c r="F26" s="219"/>
      <c r="G26" s="217" t="s">
        <v>229</v>
      </c>
      <c r="H26" s="218"/>
      <c r="I26" s="219"/>
      <c r="J26" s="217" t="s">
        <v>231</v>
      </c>
      <c r="K26" s="219"/>
      <c r="L26" s="126"/>
      <c r="M26" s="144"/>
      <c r="N26" s="125" t="s">
        <v>237</v>
      </c>
      <c r="O26" s="125" t="s">
        <v>238</v>
      </c>
      <c r="P26" s="217" t="s">
        <v>228</v>
      </c>
      <c r="Q26" s="218"/>
      <c r="R26" s="218"/>
      <c r="S26" s="217" t="s">
        <v>229</v>
      </c>
      <c r="T26" s="218"/>
      <c r="U26" s="219"/>
      <c r="V26" s="204" t="s">
        <v>231</v>
      </c>
      <c r="W26" s="204"/>
      <c r="X26" s="145"/>
      <c r="Y26" s="292"/>
      <c r="Z26" s="293"/>
      <c r="AA26" s="293"/>
      <c r="AB26" s="294"/>
    </row>
    <row r="27" spans="2:28" ht="26.25" customHeight="1" x14ac:dyDescent="0.2">
      <c r="B27" s="128" t="s">
        <v>239</v>
      </c>
      <c r="C27" s="129"/>
      <c r="D27" s="211"/>
      <c r="E27" s="212"/>
      <c r="F27" s="213"/>
      <c r="G27" s="211"/>
      <c r="H27" s="212"/>
      <c r="I27" s="213"/>
      <c r="J27" s="111"/>
      <c r="K27" s="146"/>
      <c r="L27" s="147"/>
      <c r="M27" s="144"/>
      <c r="N27" s="128" t="s">
        <v>240</v>
      </c>
      <c r="O27" s="129"/>
      <c r="P27" s="211"/>
      <c r="Q27" s="212"/>
      <c r="R27" s="213"/>
      <c r="S27" s="211"/>
      <c r="T27" s="212"/>
      <c r="U27" s="213"/>
      <c r="V27" s="146"/>
      <c r="W27" s="146"/>
      <c r="X27" s="147"/>
      <c r="Y27" s="292"/>
      <c r="Z27" s="293"/>
      <c r="AA27" s="293"/>
      <c r="AB27" s="294"/>
    </row>
    <row r="28" spans="2:28" ht="26.25" customHeight="1" x14ac:dyDescent="0.2">
      <c r="B28" s="128" t="s">
        <v>241</v>
      </c>
      <c r="C28" s="129"/>
      <c r="D28" s="211"/>
      <c r="E28" s="212"/>
      <c r="F28" s="213"/>
      <c r="G28" s="211"/>
      <c r="H28" s="212"/>
      <c r="I28" s="213"/>
      <c r="J28" s="111"/>
      <c r="K28" s="146"/>
      <c r="L28" s="147"/>
      <c r="M28" s="144"/>
      <c r="N28" s="128" t="s">
        <v>242</v>
      </c>
      <c r="O28" s="129"/>
      <c r="P28" s="211"/>
      <c r="Q28" s="212"/>
      <c r="R28" s="213"/>
      <c r="S28" s="211"/>
      <c r="T28" s="212"/>
      <c r="U28" s="213"/>
      <c r="V28" s="146"/>
      <c r="W28" s="146"/>
      <c r="X28" s="147"/>
      <c r="Y28" s="292"/>
      <c r="Z28" s="293"/>
      <c r="AA28" s="293"/>
      <c r="AB28" s="294"/>
    </row>
    <row r="29" spans="2:28" ht="26.25" customHeight="1" x14ac:dyDescent="0.2">
      <c r="B29" s="128" t="s">
        <v>243</v>
      </c>
      <c r="C29" s="129"/>
      <c r="D29" s="211"/>
      <c r="E29" s="212"/>
      <c r="F29" s="213"/>
      <c r="G29" s="211"/>
      <c r="H29" s="212"/>
      <c r="I29" s="213"/>
      <c r="J29" s="111"/>
      <c r="K29" s="146"/>
      <c r="L29" s="147"/>
      <c r="M29" s="144"/>
      <c r="N29" s="128" t="s">
        <v>244</v>
      </c>
      <c r="O29" s="129"/>
      <c r="P29" s="211"/>
      <c r="Q29" s="212"/>
      <c r="R29" s="213"/>
      <c r="S29" s="211"/>
      <c r="T29" s="212"/>
      <c r="U29" s="213"/>
      <c r="V29" s="146"/>
      <c r="W29" s="146"/>
      <c r="X29" s="147"/>
      <c r="Y29" s="292"/>
      <c r="Z29" s="293"/>
      <c r="AA29" s="293"/>
      <c r="AB29" s="294"/>
    </row>
    <row r="30" spans="2:28" ht="26.25" customHeight="1" x14ac:dyDescent="0.2">
      <c r="B30" s="128" t="s">
        <v>245</v>
      </c>
      <c r="C30" s="129"/>
      <c r="D30" s="211"/>
      <c r="E30" s="212"/>
      <c r="F30" s="213"/>
      <c r="G30" s="211"/>
      <c r="H30" s="212"/>
      <c r="I30" s="213"/>
      <c r="J30" s="111"/>
      <c r="K30" s="146"/>
      <c r="L30" s="147"/>
      <c r="M30" s="144"/>
      <c r="N30" s="128" t="s">
        <v>246</v>
      </c>
      <c r="O30" s="129"/>
      <c r="P30" s="211"/>
      <c r="Q30" s="212"/>
      <c r="R30" s="213"/>
      <c r="S30" s="211"/>
      <c r="T30" s="212"/>
      <c r="U30" s="213"/>
      <c r="V30" s="146"/>
      <c r="W30" s="146"/>
      <c r="X30" s="147"/>
      <c r="Y30" s="292"/>
      <c r="Z30" s="293"/>
      <c r="AA30" s="293"/>
      <c r="AB30" s="294"/>
    </row>
    <row r="31" spans="2:28" ht="26.25" customHeight="1" x14ac:dyDescent="0.2">
      <c r="B31" s="128" t="s">
        <v>247</v>
      </c>
      <c r="C31" s="129"/>
      <c r="D31" s="211"/>
      <c r="E31" s="212"/>
      <c r="F31" s="213"/>
      <c r="G31" s="211"/>
      <c r="H31" s="212"/>
      <c r="I31" s="213"/>
      <c r="J31" s="111"/>
      <c r="K31" s="146"/>
      <c r="L31" s="147"/>
      <c r="M31" s="144"/>
      <c r="N31" s="128" t="s">
        <v>248</v>
      </c>
      <c r="O31" s="129"/>
      <c r="P31" s="211"/>
      <c r="Q31" s="212"/>
      <c r="R31" s="213"/>
      <c r="S31" s="211"/>
      <c r="T31" s="212"/>
      <c r="U31" s="213"/>
      <c r="V31" s="146"/>
      <c r="W31" s="146"/>
      <c r="X31" s="147"/>
      <c r="Y31" s="292"/>
      <c r="Z31" s="293"/>
      <c r="AA31" s="293"/>
      <c r="AB31" s="294"/>
    </row>
    <row r="32" spans="2:28" ht="26.25" customHeight="1" x14ac:dyDescent="0.2">
      <c r="B32" s="128" t="s">
        <v>249</v>
      </c>
      <c r="C32" s="129"/>
      <c r="D32" s="211"/>
      <c r="E32" s="212"/>
      <c r="F32" s="213"/>
      <c r="G32" s="211"/>
      <c r="H32" s="212"/>
      <c r="I32" s="213"/>
      <c r="J32" s="111"/>
      <c r="K32" s="146"/>
      <c r="L32" s="147"/>
      <c r="M32" s="144"/>
      <c r="N32" s="128" t="s">
        <v>250</v>
      </c>
      <c r="O32" s="129"/>
      <c r="P32" s="211"/>
      <c r="Q32" s="212"/>
      <c r="R32" s="213"/>
      <c r="S32" s="211"/>
      <c r="T32" s="212"/>
      <c r="U32" s="213"/>
      <c r="V32" s="146"/>
      <c r="W32" s="146"/>
      <c r="X32" s="147"/>
      <c r="Y32" s="216" t="s">
        <v>251</v>
      </c>
      <c r="Z32" s="216"/>
      <c r="AA32" s="216"/>
      <c r="AB32" s="216"/>
    </row>
    <row r="33" spans="2:28" ht="26.25" customHeight="1" x14ac:dyDescent="0.2">
      <c r="B33" s="128" t="s">
        <v>252</v>
      </c>
      <c r="C33" s="129"/>
      <c r="D33" s="211"/>
      <c r="E33" s="212"/>
      <c r="F33" s="213"/>
      <c r="G33" s="211"/>
      <c r="H33" s="212"/>
      <c r="I33" s="213"/>
      <c r="J33" s="111"/>
      <c r="K33" s="146"/>
      <c r="L33" s="147"/>
      <c r="M33" s="144"/>
      <c r="N33" s="128" t="s">
        <v>253</v>
      </c>
      <c r="O33" s="129"/>
      <c r="P33" s="211"/>
      <c r="Q33" s="212"/>
      <c r="R33" s="213"/>
      <c r="S33" s="211"/>
      <c r="T33" s="212"/>
      <c r="U33" s="213"/>
      <c r="V33" s="146"/>
      <c r="W33" s="146"/>
      <c r="X33" s="147"/>
      <c r="Y33" s="286"/>
      <c r="Z33" s="287"/>
      <c r="AA33" s="287"/>
      <c r="AB33" s="288"/>
    </row>
    <row r="34" spans="2:28" ht="26.25" customHeight="1" x14ac:dyDescent="0.2">
      <c r="B34" s="128" t="s">
        <v>254</v>
      </c>
      <c r="C34" s="129"/>
      <c r="D34" s="211"/>
      <c r="E34" s="212"/>
      <c r="F34" s="213"/>
      <c r="G34" s="211"/>
      <c r="H34" s="212"/>
      <c r="I34" s="213"/>
      <c r="J34" s="111"/>
      <c r="K34" s="146"/>
      <c r="L34" s="147"/>
      <c r="M34" s="144"/>
      <c r="N34" s="128" t="s">
        <v>255</v>
      </c>
      <c r="O34" s="129"/>
      <c r="P34" s="211"/>
      <c r="Q34" s="212"/>
      <c r="R34" s="213"/>
      <c r="S34" s="211"/>
      <c r="T34" s="212"/>
      <c r="U34" s="213"/>
      <c r="V34" s="146"/>
      <c r="W34" s="146"/>
      <c r="X34" s="147"/>
      <c r="Y34" s="289"/>
      <c r="Z34" s="290"/>
      <c r="AA34" s="290"/>
      <c r="AB34" s="291"/>
    </row>
    <row r="35" spans="2:28" hidden="1" x14ac:dyDescent="0.2">
      <c r="B35" s="130">
        <v>0</v>
      </c>
      <c r="C35" s="131"/>
      <c r="D35" s="131"/>
      <c r="E35" s="131"/>
      <c r="F35" s="131"/>
      <c r="Y35" s="285" t="s">
        <v>272</v>
      </c>
      <c r="Z35" s="285"/>
      <c r="AA35" s="285"/>
      <c r="AB35" s="285"/>
    </row>
    <row r="36" spans="2:28" hidden="1" x14ac:dyDescent="0.2">
      <c r="B36" s="132" t="e">
        <f>IF(E36="",B35,B35+1)</f>
        <v>#REF!</v>
      </c>
      <c r="C36" s="133">
        <v>1</v>
      </c>
      <c r="D36" s="134" t="e">
        <f>VLOOKUP("BIB",#REF!,25+C36*2)</f>
        <v>#REF!</v>
      </c>
      <c r="E36" s="134" t="e">
        <f>VLOOKUP($L$3,#REF!,25+C36*2,FALSE)</f>
        <v>#REF!</v>
      </c>
      <c r="F36" s="134" t="e">
        <f>VLOOKUP("COUNTY",#REF!,25+C36*2)</f>
        <v>#REF!</v>
      </c>
    </row>
    <row r="37" spans="2:28" hidden="1" x14ac:dyDescent="0.2">
      <c r="B37" s="132" t="e">
        <f t="shared" ref="B37:B56" si="0">IF(E37="",B36,B36+1)</f>
        <v>#REF!</v>
      </c>
      <c r="C37" s="133">
        <v>2</v>
      </c>
      <c r="D37" s="134" t="e">
        <f>VLOOKUP("BIB",#REF!,25+C37*2)</f>
        <v>#REF!</v>
      </c>
      <c r="E37" s="134" t="e">
        <f>VLOOKUP($L$3,#REF!,25+C37*2,FALSE)</f>
        <v>#REF!</v>
      </c>
      <c r="F37" s="134" t="e">
        <f>VLOOKUP("COUNTY",#REF!,25+C37*2)</f>
        <v>#REF!</v>
      </c>
    </row>
    <row r="38" spans="2:28" hidden="1" x14ac:dyDescent="0.2">
      <c r="B38" s="132" t="e">
        <f t="shared" si="0"/>
        <v>#REF!</v>
      </c>
      <c r="C38" s="133">
        <v>3</v>
      </c>
      <c r="D38" s="134" t="e">
        <f>VLOOKUP("BIB",#REF!,25+C38*2)</f>
        <v>#REF!</v>
      </c>
      <c r="E38" s="134" t="e">
        <f>VLOOKUP($L$3,#REF!,25+C38*2,FALSE)</f>
        <v>#REF!</v>
      </c>
      <c r="F38" s="134" t="e">
        <f>VLOOKUP("COUNTY",#REF!,25+C38*2)</f>
        <v>#REF!</v>
      </c>
    </row>
    <row r="39" spans="2:28" hidden="1" x14ac:dyDescent="0.2">
      <c r="B39" s="132" t="e">
        <f t="shared" si="0"/>
        <v>#REF!</v>
      </c>
      <c r="C39" s="133">
        <v>4</v>
      </c>
      <c r="D39" s="134" t="e">
        <f>VLOOKUP("BIB",#REF!,25+C39*2)</f>
        <v>#REF!</v>
      </c>
      <c r="E39" s="134" t="e">
        <f>VLOOKUP($L$3,#REF!,25+C39*2,FALSE)</f>
        <v>#REF!</v>
      </c>
      <c r="F39" s="134" t="e">
        <f>VLOOKUP("COUNTY",#REF!,25+C39*2)</f>
        <v>#REF!</v>
      </c>
    </row>
    <row r="40" spans="2:28" hidden="1" x14ac:dyDescent="0.2">
      <c r="B40" s="132" t="e">
        <f t="shared" si="0"/>
        <v>#REF!</v>
      </c>
      <c r="C40" s="133">
        <v>5</v>
      </c>
      <c r="D40" s="134" t="e">
        <f>VLOOKUP("BIB",#REF!,25+C40*2)</f>
        <v>#REF!</v>
      </c>
      <c r="E40" s="134" t="e">
        <f>VLOOKUP($L$3,#REF!,25+C40*2,FALSE)</f>
        <v>#REF!</v>
      </c>
      <c r="F40" s="134" t="e">
        <f>VLOOKUP("COUNTY",#REF!,25+C40*2)</f>
        <v>#REF!</v>
      </c>
    </row>
    <row r="41" spans="2:28" hidden="1" x14ac:dyDescent="0.2">
      <c r="B41" s="132" t="e">
        <f t="shared" si="0"/>
        <v>#REF!</v>
      </c>
      <c r="C41" s="133">
        <v>6</v>
      </c>
      <c r="D41" s="134" t="e">
        <f>VLOOKUP("BIB",#REF!,25+C41*2)</f>
        <v>#REF!</v>
      </c>
      <c r="E41" s="134" t="e">
        <f>VLOOKUP($L$3,#REF!,25+C41*2,FALSE)</f>
        <v>#REF!</v>
      </c>
      <c r="F41" s="134" t="e">
        <f>VLOOKUP("COUNTY",#REF!,25+C41*2)</f>
        <v>#REF!</v>
      </c>
    </row>
    <row r="42" spans="2:28" hidden="1" x14ac:dyDescent="0.2">
      <c r="B42" s="132" t="e">
        <f t="shared" si="0"/>
        <v>#REF!</v>
      </c>
      <c r="C42" s="133">
        <v>7</v>
      </c>
      <c r="D42" s="134" t="e">
        <f>VLOOKUP("BIB",#REF!,25+C42*2)</f>
        <v>#REF!</v>
      </c>
      <c r="E42" s="134" t="e">
        <f>VLOOKUP($L$3,#REF!,25+C42*2,FALSE)</f>
        <v>#REF!</v>
      </c>
      <c r="F42" s="134" t="e">
        <f>VLOOKUP("COUNTY",#REF!,25+C42*2)</f>
        <v>#REF!</v>
      </c>
    </row>
    <row r="43" spans="2:28" hidden="1" x14ac:dyDescent="0.2">
      <c r="B43" s="132" t="e">
        <f t="shared" si="0"/>
        <v>#REF!</v>
      </c>
      <c r="C43" s="133">
        <v>8</v>
      </c>
      <c r="D43" s="134" t="e">
        <f>VLOOKUP("BIB",#REF!,25+C43*2)</f>
        <v>#REF!</v>
      </c>
      <c r="E43" s="134" t="e">
        <f>VLOOKUP($L$3,#REF!,25+C43*2,FALSE)</f>
        <v>#REF!</v>
      </c>
      <c r="F43" s="134" t="e">
        <f>VLOOKUP("COUNTY",#REF!,25+C43*2)</f>
        <v>#REF!</v>
      </c>
    </row>
    <row r="44" spans="2:28" hidden="1" x14ac:dyDescent="0.2">
      <c r="B44" s="132" t="e">
        <f t="shared" si="0"/>
        <v>#REF!</v>
      </c>
      <c r="C44" s="133">
        <v>9</v>
      </c>
      <c r="D44" s="134" t="e">
        <f>VLOOKUP("BIB",#REF!,25+C44*2)</f>
        <v>#REF!</v>
      </c>
      <c r="E44" s="134" t="e">
        <f>VLOOKUP($L$3,#REF!,25+C44*2,FALSE)</f>
        <v>#REF!</v>
      </c>
      <c r="F44" s="134" t="e">
        <f>VLOOKUP("COUNTY",#REF!,25+C44*2)</f>
        <v>#REF!</v>
      </c>
    </row>
    <row r="45" spans="2:28" hidden="1" x14ac:dyDescent="0.2">
      <c r="B45" s="132" t="e">
        <f t="shared" si="0"/>
        <v>#REF!</v>
      </c>
      <c r="C45" s="133">
        <v>10</v>
      </c>
      <c r="D45" s="134" t="e">
        <f>VLOOKUP("BIB",#REF!,25+C45*2)</f>
        <v>#REF!</v>
      </c>
      <c r="E45" s="134" t="e">
        <f>VLOOKUP($L$3,#REF!,25+C45*2,FALSE)</f>
        <v>#REF!</v>
      </c>
      <c r="F45" s="134" t="e">
        <f>VLOOKUP("COUNTY",#REF!,25+C45*2)</f>
        <v>#REF!</v>
      </c>
    </row>
    <row r="46" spans="2:28" hidden="1" x14ac:dyDescent="0.2">
      <c r="B46" s="132" t="e">
        <f t="shared" si="0"/>
        <v>#REF!</v>
      </c>
      <c r="C46" s="133">
        <v>11</v>
      </c>
      <c r="D46" s="134" t="e">
        <f>VLOOKUP("BIB",#REF!,25+C46*2)</f>
        <v>#REF!</v>
      </c>
      <c r="E46" s="134" t="e">
        <f>VLOOKUP($L$3,#REF!,25+C46*2,FALSE)</f>
        <v>#REF!</v>
      </c>
      <c r="F46" s="134" t="e">
        <f>VLOOKUP("COUNTY",#REF!,25+C46*2)</f>
        <v>#REF!</v>
      </c>
    </row>
    <row r="47" spans="2:28" hidden="1" x14ac:dyDescent="0.2">
      <c r="B47" s="132" t="e">
        <f t="shared" si="0"/>
        <v>#REF!</v>
      </c>
      <c r="C47" s="133">
        <v>12</v>
      </c>
      <c r="D47" s="134" t="e">
        <f>VLOOKUP("BIB",#REF!,25+C47*2)</f>
        <v>#REF!</v>
      </c>
      <c r="E47" s="134" t="e">
        <f>VLOOKUP($L$3,#REF!,25+C47*2,FALSE)</f>
        <v>#REF!</v>
      </c>
      <c r="F47" s="134" t="e">
        <f>VLOOKUP("COUNTY",#REF!,25+C47*2)</f>
        <v>#REF!</v>
      </c>
    </row>
    <row r="48" spans="2:28" hidden="1" x14ac:dyDescent="0.2">
      <c r="B48" s="132" t="e">
        <f t="shared" si="0"/>
        <v>#REF!</v>
      </c>
      <c r="C48" s="133">
        <v>13</v>
      </c>
      <c r="D48" s="134" t="e">
        <f>VLOOKUP("BIB",#REF!,25+C48*2)</f>
        <v>#REF!</v>
      </c>
      <c r="E48" s="134" t="e">
        <f>VLOOKUP($L$3,#REF!,25+C48*2,FALSE)</f>
        <v>#REF!</v>
      </c>
      <c r="F48" s="134" t="e">
        <f>VLOOKUP("COUNTY",#REF!,25+C48*2)</f>
        <v>#REF!</v>
      </c>
    </row>
    <row r="49" spans="2:6" hidden="1" x14ac:dyDescent="0.2">
      <c r="B49" s="132" t="e">
        <f t="shared" si="0"/>
        <v>#REF!</v>
      </c>
      <c r="C49" s="133">
        <v>14</v>
      </c>
      <c r="D49" s="134" t="e">
        <f>VLOOKUP("BIB",#REF!,25+C49*2)</f>
        <v>#REF!</v>
      </c>
      <c r="E49" s="134" t="e">
        <f>VLOOKUP($L$3,#REF!,25+C49*2,FALSE)</f>
        <v>#REF!</v>
      </c>
      <c r="F49" s="134" t="e">
        <f>VLOOKUP("COUNTY",#REF!,25+C49*2)</f>
        <v>#REF!</v>
      </c>
    </row>
    <row r="50" spans="2:6" hidden="1" x14ac:dyDescent="0.2">
      <c r="B50" s="132" t="e">
        <f t="shared" si="0"/>
        <v>#REF!</v>
      </c>
      <c r="C50" s="133">
        <v>15</v>
      </c>
      <c r="D50" s="134" t="e">
        <f>VLOOKUP("BIB",#REF!,25+C50*2)</f>
        <v>#REF!</v>
      </c>
      <c r="E50" s="134" t="e">
        <f>VLOOKUP($L$3,#REF!,25+C50*2,FALSE)</f>
        <v>#REF!</v>
      </c>
      <c r="F50" s="134" t="e">
        <f>VLOOKUP("COUNTY",#REF!,25+C50*2)</f>
        <v>#REF!</v>
      </c>
    </row>
    <row r="51" spans="2:6" hidden="1" x14ac:dyDescent="0.2">
      <c r="B51" s="132" t="e">
        <f t="shared" si="0"/>
        <v>#REF!</v>
      </c>
      <c r="C51" s="133">
        <v>16</v>
      </c>
      <c r="D51" s="134" t="e">
        <f>VLOOKUP("BIB",#REF!,25+C51*2)</f>
        <v>#REF!</v>
      </c>
      <c r="E51" s="134" t="e">
        <f>VLOOKUP($L$3,#REF!,25+C51*2,FALSE)</f>
        <v>#REF!</v>
      </c>
      <c r="F51" s="134" t="e">
        <f>VLOOKUP("COUNTY",#REF!,25+C51*2)</f>
        <v>#REF!</v>
      </c>
    </row>
    <row r="52" spans="2:6" hidden="1" x14ac:dyDescent="0.2">
      <c r="B52" s="132" t="e">
        <f t="shared" si="0"/>
        <v>#REF!</v>
      </c>
      <c r="C52" s="133">
        <v>17</v>
      </c>
      <c r="D52" s="134" t="e">
        <f>VLOOKUP("BIB",#REF!,25+C52*2)</f>
        <v>#REF!</v>
      </c>
      <c r="E52" s="134" t="e">
        <f>VLOOKUP($L$3,#REF!,25+C52*2,FALSE)</f>
        <v>#REF!</v>
      </c>
      <c r="F52" s="134" t="e">
        <f>VLOOKUP("COUNTY",#REF!,25+C52*2)</f>
        <v>#REF!</v>
      </c>
    </row>
    <row r="53" spans="2:6" hidden="1" x14ac:dyDescent="0.2">
      <c r="B53" s="132" t="e">
        <f t="shared" si="0"/>
        <v>#REF!</v>
      </c>
      <c r="C53" s="133">
        <v>18</v>
      </c>
      <c r="D53" s="134" t="e">
        <f>VLOOKUP("BIB",#REF!,25+C53*2)</f>
        <v>#REF!</v>
      </c>
      <c r="E53" s="134" t="e">
        <f>VLOOKUP($L$3,#REF!,25+C53*2,FALSE)</f>
        <v>#REF!</v>
      </c>
      <c r="F53" s="134" t="e">
        <f>VLOOKUP("COUNTY",#REF!,25+C53*2)</f>
        <v>#REF!</v>
      </c>
    </row>
    <row r="54" spans="2:6" hidden="1" x14ac:dyDescent="0.2">
      <c r="B54" s="132" t="e">
        <f t="shared" si="0"/>
        <v>#REF!</v>
      </c>
      <c r="C54" s="133">
        <v>19</v>
      </c>
      <c r="D54" s="134" t="e">
        <f>VLOOKUP("BIB",#REF!,25+C54*2)</f>
        <v>#REF!</v>
      </c>
      <c r="E54" s="134" t="e">
        <f>VLOOKUP($L$3,#REF!,25+C54*2,FALSE)</f>
        <v>#REF!</v>
      </c>
      <c r="F54" s="134" t="e">
        <f>VLOOKUP("COUNTY",#REF!,25+C54*2)</f>
        <v>#REF!</v>
      </c>
    </row>
    <row r="55" spans="2:6" hidden="1" x14ac:dyDescent="0.2">
      <c r="B55" s="132" t="e">
        <f t="shared" si="0"/>
        <v>#REF!</v>
      </c>
      <c r="C55" s="133">
        <v>20</v>
      </c>
      <c r="D55" s="134" t="e">
        <f>VLOOKUP("BIB",#REF!,25+C55*2)</f>
        <v>#REF!</v>
      </c>
      <c r="E55" s="134" t="e">
        <f>VLOOKUP($L$3,#REF!,25+C55*2,FALSE)</f>
        <v>#REF!</v>
      </c>
      <c r="F55" s="134" t="e">
        <f>VLOOKUP("COUNTY",#REF!,25+C55*2)</f>
        <v>#REF!</v>
      </c>
    </row>
    <row r="56" spans="2:6" hidden="1" x14ac:dyDescent="0.2">
      <c r="B56" s="132" t="e">
        <f t="shared" si="0"/>
        <v>#REF!</v>
      </c>
      <c r="C56" s="133">
        <v>21</v>
      </c>
      <c r="D56" s="134" t="e">
        <f>VLOOKUP("BIB",#REF!,25+C56*2)</f>
        <v>#REF!</v>
      </c>
      <c r="E56" s="134" t="e">
        <f>VLOOKUP($L$3,#REF!,25+C56*2,FALSE)</f>
        <v>#REF!</v>
      </c>
      <c r="F56" s="134" t="e">
        <f>VLOOKUP("COUNTY",#REF!,25+C56*2)</f>
        <v>#REF!</v>
      </c>
    </row>
  </sheetData>
  <mergeCells count="93">
    <mergeCell ref="R2:S2"/>
    <mergeCell ref="T2:AB2"/>
    <mergeCell ref="N3:O3"/>
    <mergeCell ref="B1:H2"/>
    <mergeCell ref="I2:K2"/>
    <mergeCell ref="L2:M2"/>
    <mergeCell ref="N2:Q2"/>
    <mergeCell ref="X7:Y7"/>
    <mergeCell ref="P3:Q3"/>
    <mergeCell ref="R3:S3"/>
    <mergeCell ref="T3:AB3"/>
    <mergeCell ref="B5:B7"/>
    <mergeCell ref="C5:C7"/>
    <mergeCell ref="D5:F7"/>
    <mergeCell ref="G5:I7"/>
    <mergeCell ref="J5:J7"/>
    <mergeCell ref="K5:L5"/>
    <mergeCell ref="M5:N5"/>
    <mergeCell ref="B3:C3"/>
    <mergeCell ref="D3:E3"/>
    <mergeCell ref="F3:H3"/>
    <mergeCell ref="I3:K3"/>
    <mergeCell ref="L3:M3"/>
    <mergeCell ref="Z5:AA5"/>
    <mergeCell ref="AB5:AB7"/>
    <mergeCell ref="K6:L6"/>
    <mergeCell ref="M6:N6"/>
    <mergeCell ref="O6:P6"/>
    <mergeCell ref="Q6:R6"/>
    <mergeCell ref="T6:U6"/>
    <mergeCell ref="V6:W6"/>
    <mergeCell ref="X6:Y6"/>
    <mergeCell ref="Z6:AA6"/>
    <mergeCell ref="O5:P5"/>
    <mergeCell ref="Q5:R5"/>
    <mergeCell ref="S5:S7"/>
    <mergeCell ref="T5:U5"/>
    <mergeCell ref="V5:W5"/>
    <mergeCell ref="X5:Y5"/>
    <mergeCell ref="Z7:AA7"/>
    <mergeCell ref="B25:K25"/>
    <mergeCell ref="N25:W25"/>
    <mergeCell ref="Y25:AB25"/>
    <mergeCell ref="D26:F26"/>
    <mergeCell ref="G26:I26"/>
    <mergeCell ref="J26:K26"/>
    <mergeCell ref="P26:R26"/>
    <mergeCell ref="S26:U26"/>
    <mergeCell ref="V26:W26"/>
    <mergeCell ref="K7:L7"/>
    <mergeCell ref="M7:N7"/>
    <mergeCell ref="O7:P7"/>
    <mergeCell ref="Q7:R7"/>
    <mergeCell ref="T7:U7"/>
    <mergeCell ref="V7:W7"/>
    <mergeCell ref="D28:F28"/>
    <mergeCell ref="G28:I28"/>
    <mergeCell ref="P28:R28"/>
    <mergeCell ref="S28:U28"/>
    <mergeCell ref="Y28:AB29"/>
    <mergeCell ref="D29:F29"/>
    <mergeCell ref="G29:I29"/>
    <mergeCell ref="P29:R29"/>
    <mergeCell ref="S29:U29"/>
    <mergeCell ref="Y26:AB27"/>
    <mergeCell ref="D27:F27"/>
    <mergeCell ref="G27:I27"/>
    <mergeCell ref="P27:R27"/>
    <mergeCell ref="S27:U27"/>
    <mergeCell ref="Y32:AB32"/>
    <mergeCell ref="Y30:AB31"/>
    <mergeCell ref="D31:F31"/>
    <mergeCell ref="G31:I31"/>
    <mergeCell ref="P31:R31"/>
    <mergeCell ref="S31:U31"/>
    <mergeCell ref="D30:F30"/>
    <mergeCell ref="G30:I30"/>
    <mergeCell ref="P30:R30"/>
    <mergeCell ref="S30:U30"/>
    <mergeCell ref="D32:F32"/>
    <mergeCell ref="G32:I32"/>
    <mergeCell ref="P32:R32"/>
    <mergeCell ref="S32:U32"/>
    <mergeCell ref="Y35:AB35"/>
    <mergeCell ref="D33:F33"/>
    <mergeCell ref="G33:I33"/>
    <mergeCell ref="P33:R33"/>
    <mergeCell ref="S33:U33"/>
    <mergeCell ref="Y33:AB34"/>
    <mergeCell ref="D34:F34"/>
    <mergeCell ref="G34:I34"/>
    <mergeCell ref="P34:R34"/>
    <mergeCell ref="S34:U34"/>
  </mergeCells>
  <pageMargins left="0.19685039370078741" right="0.19685039370078741" top="0.19685039370078741" bottom="0.19685039370078741" header="0.51181102362204722" footer="0.51181102362204722"/>
  <pageSetup paperSize="9" scale="6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Prog-Cup plans</vt:lpstr>
      <vt:lpstr>Field Duties</vt:lpstr>
      <vt:lpstr>Lane Draws (working)</vt:lpstr>
      <vt:lpstr>Lane Draws (2019)</vt:lpstr>
      <vt:lpstr>Height (HJ)</vt:lpstr>
      <vt:lpstr>Distance x 3 (TJ)</vt:lpstr>
      <vt:lpstr>Distance x 3</vt:lpstr>
      <vt:lpstr>Distance x 6</vt:lpstr>
      <vt:lpstr>Distance x 6 (TJ)</vt:lpstr>
      <vt:lpstr>Sheet10</vt:lpstr>
      <vt:lpstr>'Lane Draws (2019)'!Print_Area</vt:lpstr>
      <vt:lpstr>'Prog-Cup plans'!Print_Area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Geoffrey Williams</cp:lastModifiedBy>
  <cp:lastPrinted>2018-08-05T13:27:31Z</cp:lastPrinted>
  <dcterms:created xsi:type="dcterms:W3CDTF">2015-07-18T19:19:52Z</dcterms:created>
  <dcterms:modified xsi:type="dcterms:W3CDTF">2019-05-03T09:56:54Z</dcterms:modified>
</cp:coreProperties>
</file>